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-90" windowWidth="14070" windowHeight="12555" activeTab="1"/>
  </bookViews>
  <sheets>
    <sheet name="Description" sheetId="2" r:id="rId1"/>
    <sheet name="Infos Spécifiques" sheetId="6" r:id="rId2"/>
    <sheet name="Info PSPeurs" sheetId="3" r:id="rId3"/>
    <sheet name="Inscrip Epreuves" sheetId="5" r:id="rId4"/>
  </sheets>
  <definedNames>
    <definedName name="CatAge" localSheetId="1">'Infos Spécifiques'!#REF!</definedName>
    <definedName name="CatAge">Description!$AD$1:$AE$65</definedName>
    <definedName name="Catégories" localSheetId="1">'Infos Spécifiques'!#REF!</definedName>
    <definedName name="Catégories">Description!$R$4:$AC$15</definedName>
    <definedName name="PSPeurs">'Inscrip Epreuves'!$B$8:$I$57</definedName>
    <definedName name="Titre1" localSheetId="1">'Infos Spécifiques'!#REF!</definedName>
    <definedName name="Titre1">Description!$R$3:$AC$3</definedName>
    <definedName name="Titre2" localSheetId="1">'Infos Spécifiques'!#REF!</definedName>
    <definedName name="Titre2">Description!$Q$4:$Q$15</definedName>
    <definedName name="_xlnm.Print_Area" localSheetId="0">Description!$A$1:$M$47</definedName>
    <definedName name="_xlnm.Print_Area" localSheetId="2">'Info PSPeurs'!$A$1:$M$50</definedName>
    <definedName name="_xlnm.Print_Area" localSheetId="1">'Infos Spécifiques'!$A$1:$L$56</definedName>
  </definedNames>
  <calcPr calcId="145621"/>
</workbook>
</file>

<file path=xl/calcChain.xml><?xml version="1.0" encoding="utf-8"?>
<calcChain xmlns="http://schemas.openxmlformats.org/spreadsheetml/2006/main">
  <c r="D1" i="5" l="1"/>
  <c r="E10" i="3"/>
  <c r="J4" i="5" l="1"/>
  <c r="P4" i="5"/>
  <c r="C4" i="5"/>
  <c r="A6" i="3"/>
  <c r="D6" i="3"/>
  <c r="K6" i="3" s="1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E12" i="3" l="1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11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F19" i="5"/>
  <c r="F23" i="5"/>
  <c r="F27" i="5"/>
  <c r="F35" i="5"/>
  <c r="F39" i="5"/>
  <c r="F43" i="5"/>
  <c r="F47" i="5"/>
  <c r="C9" i="5"/>
  <c r="C10" i="5"/>
  <c r="D10" i="5" s="1"/>
  <c r="C11" i="5"/>
  <c r="D11" i="5" s="1"/>
  <c r="C12" i="5"/>
  <c r="F12" i="5" s="1"/>
  <c r="C13" i="5"/>
  <c r="D13" i="5" s="1"/>
  <c r="C14" i="5"/>
  <c r="D14" i="5" s="1"/>
  <c r="C15" i="5"/>
  <c r="D15" i="5" s="1"/>
  <c r="C16" i="5"/>
  <c r="F16" i="5" s="1"/>
  <c r="C17" i="5"/>
  <c r="D17" i="5" s="1"/>
  <c r="C18" i="5"/>
  <c r="F18" i="5" s="1"/>
  <c r="D18" i="5"/>
  <c r="C19" i="5"/>
  <c r="D19" i="5" s="1"/>
  <c r="C20" i="5"/>
  <c r="D20" i="5" s="1"/>
  <c r="C21" i="5"/>
  <c r="F21" i="5" s="1"/>
  <c r="D21" i="5"/>
  <c r="C22" i="5"/>
  <c r="F22" i="5" s="1"/>
  <c r="D22" i="5"/>
  <c r="C23" i="5"/>
  <c r="D23" i="5" s="1"/>
  <c r="C24" i="5"/>
  <c r="D24" i="5" s="1"/>
  <c r="C25" i="5"/>
  <c r="D25" i="5" s="1"/>
  <c r="C26" i="5"/>
  <c r="D26" i="5" s="1"/>
  <c r="C27" i="5"/>
  <c r="D27" i="5"/>
  <c r="C28" i="5"/>
  <c r="F28" i="5" s="1"/>
  <c r="D28" i="5"/>
  <c r="C29" i="5"/>
  <c r="D29" i="5" s="1"/>
  <c r="C30" i="5"/>
  <c r="F30" i="5" s="1"/>
  <c r="C31" i="5"/>
  <c r="D31" i="5" s="1"/>
  <c r="C32" i="5"/>
  <c r="D32" i="5" s="1"/>
  <c r="C33" i="5"/>
  <c r="F33" i="5" s="1"/>
  <c r="C34" i="5"/>
  <c r="D34" i="5" s="1"/>
  <c r="C35" i="5"/>
  <c r="D35" i="5" s="1"/>
  <c r="C36" i="5"/>
  <c r="F36" i="5" s="1"/>
  <c r="C37" i="5"/>
  <c r="D37" i="5" s="1"/>
  <c r="C38" i="5"/>
  <c r="D38" i="5" s="1"/>
  <c r="C39" i="5"/>
  <c r="D39" i="5" s="1"/>
  <c r="C40" i="5"/>
  <c r="F40" i="5" s="1"/>
  <c r="C41" i="5"/>
  <c r="D41" i="5" s="1"/>
  <c r="C42" i="5"/>
  <c r="F42" i="5" s="1"/>
  <c r="D42" i="5"/>
  <c r="C43" i="5"/>
  <c r="D43" i="5" s="1"/>
  <c r="C44" i="5"/>
  <c r="D44" i="5" s="1"/>
  <c r="C45" i="5"/>
  <c r="F45" i="5" s="1"/>
  <c r="D45" i="5"/>
  <c r="C46" i="5"/>
  <c r="F46" i="5" s="1"/>
  <c r="D46" i="5"/>
  <c r="C47" i="5"/>
  <c r="D47" i="5" s="1"/>
  <c r="C8" i="5"/>
  <c r="D8" i="5" s="1"/>
  <c r="M8" i="3"/>
  <c r="F31" i="5" l="1"/>
  <c r="F15" i="5"/>
  <c r="D36" i="5"/>
  <c r="D33" i="5"/>
  <c r="D30" i="5"/>
  <c r="D16" i="5"/>
  <c r="F38" i="5"/>
  <c r="F34" i="5"/>
  <c r="F26" i="5"/>
  <c r="F14" i="5"/>
  <c r="F41" i="5"/>
  <c r="F37" i="5"/>
  <c r="F29" i="5"/>
  <c r="F25" i="5"/>
  <c r="F17" i="5"/>
  <c r="F13" i="5"/>
  <c r="D40" i="5"/>
  <c r="D12" i="5"/>
  <c r="F44" i="5"/>
  <c r="F32" i="5"/>
  <c r="F24" i="5"/>
  <c r="F20" i="5"/>
  <c r="F9" i="5"/>
  <c r="F11" i="5"/>
  <c r="F10" i="5"/>
  <c r="D9" i="5"/>
  <c r="F8" i="5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109" i="3"/>
  <c r="M9" i="3"/>
  <c r="B12" i="5" l="1"/>
  <c r="B13" i="5"/>
  <c r="B15" i="5"/>
  <c r="B16" i="5"/>
  <c r="B17" i="5"/>
  <c r="E18" i="5"/>
  <c r="B19" i="5"/>
  <c r="B20" i="5"/>
  <c r="B21" i="5"/>
  <c r="B23" i="5"/>
  <c r="B24" i="5"/>
  <c r="B25" i="5"/>
  <c r="B27" i="5"/>
  <c r="B28" i="5"/>
  <c r="B29" i="5"/>
  <c r="B31" i="5"/>
  <c r="B32" i="5"/>
  <c r="B33" i="5"/>
  <c r="B35" i="5"/>
  <c r="B36" i="5"/>
  <c r="B37" i="5"/>
  <c r="B39" i="5"/>
  <c r="B40" i="5"/>
  <c r="B41" i="5"/>
  <c r="B44" i="5"/>
  <c r="G24" i="5" l="1"/>
  <c r="H24" i="5" s="1"/>
  <c r="B45" i="5"/>
  <c r="G26" i="5"/>
  <c r="I26" i="5" s="1"/>
  <c r="B26" i="5"/>
  <c r="G22" i="5"/>
  <c r="H22" i="5" s="1"/>
  <c r="B22" i="5"/>
  <c r="B47" i="5"/>
  <c r="B43" i="5"/>
  <c r="E46" i="5"/>
  <c r="B46" i="5"/>
  <c r="E42" i="5"/>
  <c r="B42" i="5"/>
  <c r="G38" i="5"/>
  <c r="H38" i="5" s="1"/>
  <c r="B38" i="5"/>
  <c r="G34" i="5"/>
  <c r="I34" i="5" s="1"/>
  <c r="B34" i="5"/>
  <c r="G30" i="5"/>
  <c r="H30" i="5" s="1"/>
  <c r="B30" i="5"/>
  <c r="E26" i="5"/>
  <c r="G20" i="5"/>
  <c r="I20" i="5" s="1"/>
  <c r="G18" i="5"/>
  <c r="I18" i="5" s="1"/>
  <c r="B18" i="5"/>
  <c r="G14" i="5"/>
  <c r="H14" i="5" s="1"/>
  <c r="B14" i="5"/>
  <c r="G32" i="5"/>
  <c r="H32" i="5" s="1"/>
  <c r="G12" i="5"/>
  <c r="I12" i="5" s="1"/>
  <c r="G40" i="5"/>
  <c r="I40" i="5" s="1"/>
  <c r="E34" i="5"/>
  <c r="G28" i="5"/>
  <c r="I28" i="5" s="1"/>
  <c r="G36" i="5"/>
  <c r="H36" i="5" s="1"/>
  <c r="G16" i="5"/>
  <c r="H16" i="5" s="1"/>
  <c r="E10" i="5"/>
  <c r="E38" i="5"/>
  <c r="E30" i="5"/>
  <c r="E22" i="5"/>
  <c r="E14" i="5"/>
  <c r="G39" i="5"/>
  <c r="I39" i="5" s="1"/>
  <c r="G35" i="5"/>
  <c r="I35" i="5" s="1"/>
  <c r="G31" i="5"/>
  <c r="I31" i="5" s="1"/>
  <c r="G27" i="5"/>
  <c r="H27" i="5" s="1"/>
  <c r="G23" i="5"/>
  <c r="I23" i="5" s="1"/>
  <c r="G19" i="5"/>
  <c r="H19" i="5" s="1"/>
  <c r="G15" i="5"/>
  <c r="I15" i="5" s="1"/>
  <c r="G45" i="5"/>
  <c r="I45" i="5" s="1"/>
  <c r="G43" i="5"/>
  <c r="H43" i="5" s="1"/>
  <c r="E39" i="5"/>
  <c r="E35" i="5"/>
  <c r="E31" i="5"/>
  <c r="E27" i="5"/>
  <c r="E23" i="5"/>
  <c r="E19" i="5"/>
  <c r="E15" i="5"/>
  <c r="E11" i="5"/>
  <c r="G47" i="5"/>
  <c r="I47" i="5" s="1"/>
  <c r="E44" i="5"/>
  <c r="E41" i="5"/>
  <c r="G41" i="5"/>
  <c r="I41" i="5" s="1"/>
  <c r="E37" i="5"/>
  <c r="G37" i="5"/>
  <c r="I37" i="5" s="1"/>
  <c r="E33" i="5"/>
  <c r="G33" i="5"/>
  <c r="I33" i="5" s="1"/>
  <c r="E29" i="5"/>
  <c r="G29" i="5"/>
  <c r="I29" i="5" s="1"/>
  <c r="E25" i="5"/>
  <c r="G25" i="5"/>
  <c r="I25" i="5" s="1"/>
  <c r="E21" i="5"/>
  <c r="G21" i="5"/>
  <c r="H21" i="5" s="1"/>
  <c r="E17" i="5"/>
  <c r="G17" i="5"/>
  <c r="I17" i="5" s="1"/>
  <c r="E13" i="5"/>
  <c r="G13" i="5"/>
  <c r="H13" i="5" s="1"/>
  <c r="E9" i="5"/>
  <c r="E40" i="5"/>
  <c r="E36" i="5"/>
  <c r="E32" i="5"/>
  <c r="E28" i="5"/>
  <c r="E24" i="5"/>
  <c r="E20" i="5"/>
  <c r="E16" i="5"/>
  <c r="E12" i="5"/>
  <c r="G46" i="5"/>
  <c r="G42" i="5"/>
  <c r="G44" i="5"/>
  <c r="E47" i="5"/>
  <c r="E45" i="5"/>
  <c r="E43" i="5"/>
  <c r="H26" i="5" l="1"/>
  <c r="I24" i="5"/>
  <c r="H40" i="5"/>
  <c r="I38" i="5"/>
  <c r="I16" i="5"/>
  <c r="I30" i="5"/>
  <c r="H29" i="5"/>
  <c r="H31" i="5"/>
  <c r="H20" i="5"/>
  <c r="H18" i="5"/>
  <c r="H28" i="5"/>
  <c r="I36" i="5"/>
  <c r="H37" i="5"/>
  <c r="I32" i="5"/>
  <c r="I21" i="5"/>
  <c r="H34" i="5"/>
  <c r="I13" i="5"/>
  <c r="H15" i="5"/>
  <c r="I22" i="5"/>
  <c r="I14" i="5"/>
  <c r="H12" i="5"/>
  <c r="H25" i="5"/>
  <c r="I43" i="5"/>
  <c r="H47" i="5"/>
  <c r="H23" i="5"/>
  <c r="I27" i="5"/>
  <c r="H39" i="5"/>
  <c r="I19" i="5"/>
  <c r="H41" i="5"/>
  <c r="H35" i="5"/>
  <c r="H45" i="5"/>
  <c r="H17" i="5"/>
  <c r="H33" i="5"/>
  <c r="H44" i="5"/>
  <c r="I44" i="5"/>
  <c r="H42" i="5"/>
  <c r="I42" i="5"/>
  <c r="H46" i="5"/>
  <c r="I46" i="5"/>
  <c r="B7" i="5" l="1"/>
  <c r="B6" i="5"/>
  <c r="E8" i="5" l="1"/>
  <c r="G9" i="3"/>
  <c r="H9" i="3" s="1"/>
  <c r="G10" i="3"/>
  <c r="G11" i="3"/>
  <c r="H11" i="3" s="1"/>
  <c r="G9" i="5" s="1"/>
  <c r="G12" i="3"/>
  <c r="H12" i="3" s="1"/>
  <c r="G10" i="5" s="1"/>
  <c r="G13" i="3"/>
  <c r="H13" i="3" s="1"/>
  <c r="G11" i="5" s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8" i="3"/>
  <c r="H8" i="3" s="1"/>
  <c r="H11" i="5" l="1"/>
  <c r="I11" i="5"/>
  <c r="B11" i="5" s="1"/>
  <c r="I10" i="5"/>
  <c r="B10" i="5" s="1"/>
  <c r="H10" i="5"/>
  <c r="I9" i="5"/>
  <c r="B9" i="5" s="1"/>
  <c r="H9" i="5"/>
  <c r="H10" i="3"/>
  <c r="G8" i="5" s="1"/>
  <c r="I8" i="5" l="1"/>
  <c r="B8" i="5" s="1"/>
  <c r="H8" i="5"/>
</calcChain>
</file>

<file path=xl/sharedStrings.xml><?xml version="1.0" encoding="utf-8"?>
<sst xmlns="http://schemas.openxmlformats.org/spreadsheetml/2006/main" count="386" uniqueCount="122">
  <si>
    <t>Les hommes et les femmes seront classés selon les catégories d'âge ci-dessous :</t>
  </si>
  <si>
    <t>J</t>
  </si>
  <si>
    <t>S</t>
  </si>
  <si>
    <t>M</t>
  </si>
  <si>
    <t>(Jeunes)</t>
  </si>
  <si>
    <t>: pour les</t>
  </si>
  <si>
    <t>Catégories :</t>
  </si>
  <si>
    <t>Pour cette rencontre les catégories seront définies d'après les règles suivantes</t>
  </si>
  <si>
    <t>Catégorie</t>
  </si>
  <si>
    <t>Benjamin</t>
  </si>
  <si>
    <t>Minime</t>
  </si>
  <si>
    <t>Cadet</t>
  </si>
  <si>
    <t>Junior</t>
  </si>
  <si>
    <t>Vétéran 1</t>
  </si>
  <si>
    <t>Vétéran 2</t>
  </si>
  <si>
    <t>Vétéran 3</t>
  </si>
  <si>
    <t>Vétéran 4</t>
  </si>
  <si>
    <t>Vétéran 5</t>
  </si>
  <si>
    <t>Vétéran 6</t>
  </si>
  <si>
    <t>Age</t>
  </si>
  <si>
    <t>10 - 11</t>
  </si>
  <si>
    <t>12 - 13</t>
  </si>
  <si>
    <t>14 - 15</t>
  </si>
  <si>
    <t>16 - 17</t>
  </si>
  <si>
    <t>Sénior</t>
  </si>
  <si>
    <t>18 - 34</t>
  </si>
  <si>
    <t>35 - 39</t>
  </si>
  <si>
    <t>40 - 44</t>
  </si>
  <si>
    <t>45 - 49</t>
  </si>
  <si>
    <t>50 - 54</t>
  </si>
  <si>
    <t>55 - 59</t>
  </si>
  <si>
    <t>65 et +</t>
  </si>
  <si>
    <t>Cat Nale</t>
  </si>
  <si>
    <t>Master 1</t>
  </si>
  <si>
    <t>Master 2</t>
  </si>
  <si>
    <t>Master 3</t>
  </si>
  <si>
    <t>Master 4</t>
  </si>
  <si>
    <t>60  et +</t>
  </si>
  <si>
    <t>B</t>
  </si>
  <si>
    <t>V1</t>
  </si>
  <si>
    <t>V2</t>
  </si>
  <si>
    <t>V3</t>
  </si>
  <si>
    <t>V4</t>
  </si>
  <si>
    <t>V5</t>
  </si>
  <si>
    <t>V6</t>
  </si>
  <si>
    <t>V7</t>
  </si>
  <si>
    <t>C</t>
  </si>
  <si>
    <t>Ne seront acceptées que les inscriptions effectuées par un club.</t>
  </si>
  <si>
    <t>Non prévu</t>
  </si>
  <si>
    <t>Données administratives</t>
  </si>
  <si>
    <t xml:space="preserve">Club : </t>
  </si>
  <si>
    <t xml:space="preserve">Chef d'équipe : </t>
  </si>
  <si>
    <t xml:space="preserve">n° FFESSM du club : </t>
  </si>
  <si>
    <t xml:space="preserve">adresse courriel : </t>
  </si>
  <si>
    <t>NOM</t>
  </si>
  <si>
    <t>Prénom</t>
  </si>
  <si>
    <t>Genre</t>
  </si>
  <si>
    <t>Club</t>
  </si>
  <si>
    <t>Date de Naissance</t>
  </si>
  <si>
    <t>Licence</t>
  </si>
  <si>
    <t>Niveau Plongée</t>
  </si>
  <si>
    <t>date Certificat Médical</t>
  </si>
  <si>
    <t>x</t>
  </si>
  <si>
    <t>TOTO</t>
  </si>
  <si>
    <t>Toto</t>
  </si>
  <si>
    <t>TITI</t>
  </si>
  <si>
    <t>Titi</t>
  </si>
  <si>
    <t>H</t>
  </si>
  <si>
    <t>F</t>
  </si>
  <si>
    <t>A-06-282169</t>
  </si>
  <si>
    <t>N2</t>
  </si>
  <si>
    <t>A-06-282170</t>
  </si>
  <si>
    <t>N3</t>
  </si>
  <si>
    <t>H / F</t>
  </si>
  <si>
    <t>Temps
00:00.00</t>
  </si>
  <si>
    <t>Equipe n°</t>
  </si>
  <si>
    <t>Relais
non mixte</t>
  </si>
  <si>
    <t>18 ans et +</t>
  </si>
  <si>
    <t>A</t>
  </si>
  <si>
    <t>(Adultes)</t>
  </si>
  <si>
    <t>14 -17 ans</t>
  </si>
  <si>
    <t>Combiné solo</t>
  </si>
  <si>
    <t>100 m
Trial</t>
  </si>
  <si>
    <t>25 m Emersion</t>
  </si>
  <si>
    <t>50 m Torpédo</t>
  </si>
  <si>
    <t>Merci de lire attentivement ce qui suit avant de remplir les 2 onglets suivants</t>
  </si>
  <si>
    <t>INSCRIPTION DES PARTICIPANTS</t>
  </si>
  <si>
    <t>pour ceux qui le souhaite, il sera prévu un classement en individuel H/F ou équipe relais. Aucun podium n'est prévu.</t>
  </si>
  <si>
    <t>Pour Rappel :</t>
  </si>
  <si>
    <t>Pour tout renseignement complémentaire, n'hésitez pas à contacter l'organisateur de la rencontre :</t>
  </si>
  <si>
    <t>Relais</t>
  </si>
  <si>
    <t>Catégorie
Rencontre</t>
  </si>
  <si>
    <r>
      <t>CHALLENGE</t>
    </r>
    <r>
      <rPr>
        <b/>
        <sz val="18"/>
        <color rgb="FF0070C0"/>
        <rFont val="Calibri"/>
        <family val="2"/>
        <scheme val="minor"/>
      </rPr>
      <t xml:space="preserve"> À</t>
    </r>
    <r>
      <rPr>
        <b/>
        <sz val="18"/>
        <color rgb="FF0070C0"/>
        <rFont val="Calibri"/>
        <family val="2"/>
      </rPr>
      <t xml:space="preserve"> VOS PALMES</t>
    </r>
  </si>
  <si>
    <t>Seuls, les Présidents de clubs se chargeront de l’inscription de leurs plongeurs. Ils désigneront un chef d'équipe (coordonnées à saisir dans  l'onglet "Informations PSPeurs"
Ils certifient que ceux-ci sont en possession de la licence FFESSM 2022 d’un certificat médical d'absence de contre-indication à la pratique de la Plongée en scaphandre de moins d’un an, et a minima du niveau 1 FFESSM de plongée (ou plongeur d'or). Les mineurs devront être acompagné d'un adulte.
Les présidents de clubs s’assureront  que leurs pspeurs inscrits sont aptes à participer à la rencontre et sont en possession d'un pass sanitaire.
Ces informations pourrons faire l'objet de vérification en amont de la rencontre.</t>
  </si>
  <si>
    <t>Rouen - Piscine Boulingrin</t>
  </si>
  <si>
    <t>Nous sommes ravis de vous compter parmis nos invités pour cet événement. 
Cette rencontre se déroulera à la Piscine Bouligrin de Rouen de 9h à 14 h
Cette fiche nous permettra de récolter toutes les données utiles à propos de vos compétiteurs.
Nous vous demanderons donc de la remplir le plus précisément possible.
Elle sera ensuite vérifiée et générée dans notre application.</t>
  </si>
  <si>
    <t xml:space="preserve">Il vous sera demandé de nous communiquer sur le dernière onglet à quelles épreuves participent vos PSPeurs et la constitution du relais.
Les épreuves retenues pour cette rencontre sont les suivantes :
                    25 m Emersion 6 Kg
                    50 m Torpédo
                    100 m Trial
                    Relais 4x50 m Immersion
</t>
  </si>
  <si>
    <t>Ces épreuves se dérouleront dans un bassin couvert de 25 m de long et de profondeur 0,9 à 2,50 m  max.
Le bonnet de bain n'est pas obligatoire.</t>
  </si>
  <si>
    <r>
      <rPr>
        <b/>
        <i/>
        <sz val="11"/>
        <color rgb="FF0070C0"/>
        <rFont val="Calibri"/>
        <family val="2"/>
      </rPr>
      <t xml:space="preserve">par courrier  électronique à l’adresse suivante </t>
    </r>
    <r>
      <rPr>
        <b/>
        <i/>
        <sz val="11"/>
        <color rgb="FFFF0000"/>
        <rFont val="Calibri"/>
        <family val="2"/>
      </rPr>
      <t>ebenisteriemorin76@gmail.com</t>
    </r>
    <r>
      <rPr>
        <b/>
        <i/>
        <sz val="11"/>
        <color rgb="FF0070C0"/>
        <rFont val="Calibri"/>
        <family val="2"/>
      </rPr>
      <t xml:space="preserve"> ou </t>
    </r>
    <r>
      <rPr>
        <b/>
        <i/>
        <sz val="11"/>
        <color rgb="FFFF0000"/>
        <rFont val="Calibri"/>
        <family val="2"/>
      </rPr>
      <t>plongee.sportive.76@gmail.com</t>
    </r>
    <r>
      <rPr>
        <b/>
        <i/>
        <sz val="11"/>
        <color rgb="FF0070C0"/>
        <rFont val="Calibri"/>
        <family val="2"/>
      </rPr>
      <t>.</t>
    </r>
  </si>
  <si>
    <t>9 h - 14 h</t>
  </si>
  <si>
    <t>Accès - Transports</t>
  </si>
  <si>
    <t>Transports en commun</t>
  </si>
  <si>
    <t>Métro (Arrêt Boulingrin)</t>
  </si>
  <si>
    <t>TEOR 4 (Arrêt Boulingrin)</t>
  </si>
  <si>
    <t>Ligne Fast F2 (Arrêt Boulingrin)</t>
  </si>
  <si>
    <t>Bus 22, 40, t53, 57 (Arrêt Boulingrin)</t>
  </si>
  <si>
    <t>Attention, les stationnements à proximité de la piscine sont payants.</t>
  </si>
  <si>
    <t>Règles d’accès aux bassins</t>
  </si>
  <si>
    <t>Les vestiaires collectifs seront à favoriser. Les tenues de ville devront y être déposées.</t>
  </si>
  <si>
    <t>Les espaces individuels pourront être utilisés, et les vêtements placés en paniers à numéro pourront être remis à l’espace dédié.</t>
  </si>
  <si>
    <t>L’accès aux bassins ne sera accordé qu’aux concurrents en maillot de bain, douchés, porteurs d’un bracelet d’identification.
La présentation du Pass sanitaire est indispensable.</t>
  </si>
  <si>
    <t>L’ensemble du matériel de plongée devra être rincé,</t>
  </si>
  <si>
    <t>Les clubs disposeront d’une zone dédiée où ils pourront se regrouper et entreposer leurs équipements. Le chef d’équipe de chaque club sera garant de la propreté des lieux.</t>
  </si>
  <si>
    <t xml:space="preserve">La consommation de nourriture est interdite autour du bassin. </t>
  </si>
  <si>
    <t>Accueil</t>
  </si>
  <si>
    <t>Les clubs seront accueillis le samedi 4 décembre 202&amp; à partir de 09h dans le hall d’entrée de la piscine (ouverture de l’établissement à 8h45)</t>
  </si>
  <si>
    <t>Ce bracelet est unique et individuel, il permet de déterminer la catégorie, le club et le numéro de chaque compétiteur, ce bracelet devra être porté jusqu’à la fin de la rencontre.</t>
  </si>
  <si>
    <t>Le Chef d’équipe reste garant de la conformité du dossier d’inscription de l’ensemble des engagés du club et devra être en mesure de fournir le dossier d’un concurrent à l’organisation jusqu’à la clôture de la rencontre.</t>
  </si>
  <si>
    <t>Equipement</t>
  </si>
  <si>
    <t>Les participants apporteront leurs équipements individuels : PMT, détendeur à 2 étages munis d'octopus et manomètre, bloc de plongée, Gilet ou Back-Pack</t>
  </si>
  <si>
    <t>Le chef d’équipe de chacun des clubs devra se présenter à l’organisateur afin de recevoir les braceletsde ses participants et se tenir informé des dernières indications concernant le déroulement de la rencontre.</t>
  </si>
  <si>
    <r>
      <t>La date limite d'inscription est fixée au 24/11/21
A la réception des fiches "</t>
    </r>
    <r>
      <rPr>
        <b/>
        <sz val="14"/>
        <color theme="3"/>
        <rFont val="Calibri"/>
        <family val="2"/>
      </rPr>
      <t>Info PSPeurs</t>
    </r>
    <r>
      <rPr>
        <b/>
        <sz val="14"/>
        <color indexed="8"/>
        <rFont val="Calibri"/>
        <family val="2"/>
      </rPr>
      <t xml:space="preserve">" dûment remplies et signées par le président du club,
</t>
    </r>
    <r>
      <rPr>
        <b/>
        <sz val="10"/>
        <color indexed="8"/>
        <rFont val="Calibri"/>
        <family val="2"/>
      </rPr>
      <t xml:space="preserve"> (envoi par courrier postal Sylvain Gilouppe, 48 rue rené Cance 76600 Le Havre)</t>
    </r>
    <r>
      <rPr>
        <b/>
        <sz val="14"/>
        <color indexed="8"/>
        <rFont val="Calibri"/>
        <family val="2"/>
      </rPr>
      <t xml:space="preserve">
une confirmation de l'inscription sera alors envoyée par courriel par l'organisateur de la rencontre.
Merci également de transmettre par courriel le fichier Excel (les 2 adresses courriels ci-dessous)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</si>
</sst>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&quot;saison &quot;#"/>
    <numFmt numFmtId="166" formatCode="mm:ss.00"/>
  </numFmts>
  <fonts count="4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2"/>
      <color indexed="8"/>
      <name val="Calibri"/>
      <family val="2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CD2D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i/>
      <sz val="11"/>
      <color theme="3" tint="0.39994506668294322"/>
      <name val="Calibri"/>
      <family val="2"/>
    </font>
    <font>
      <b/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8"/>
      <color rgb="FF0070C0"/>
      <name val="Calibri"/>
      <family val="2"/>
    </font>
    <font>
      <b/>
      <sz val="16"/>
      <color rgb="FF0070C0"/>
      <name val="Calibri"/>
      <family val="2"/>
    </font>
    <font>
      <b/>
      <sz val="16"/>
      <color rgb="FF92D050"/>
      <name val="Calibri"/>
      <family val="2"/>
      <scheme val="minor"/>
    </font>
    <font>
      <b/>
      <i/>
      <sz val="11"/>
      <color rgb="FF0070C0"/>
      <name val="Calibri"/>
      <family val="2"/>
    </font>
    <font>
      <b/>
      <i/>
      <sz val="11"/>
      <color rgb="FFFF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0"/>
      <color indexed="8"/>
      <name val="Calibri"/>
      <family val="2"/>
    </font>
    <font>
      <b/>
      <sz val="18"/>
      <name val="Calibri"/>
      <family val="2"/>
    </font>
    <font>
      <b/>
      <sz val="11"/>
      <color rgb="FF073E87"/>
      <name val="Century Gothic"/>
      <family val="2"/>
    </font>
    <font>
      <u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4"/>
      <color theme="3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D76B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DashDot">
        <color auto="1"/>
      </left>
      <right/>
      <top style="double">
        <color auto="1"/>
      </top>
      <bottom style="mediumDashDot">
        <color auto="1"/>
      </bottom>
      <diagonal/>
    </border>
    <border>
      <left/>
      <right/>
      <top style="double">
        <color auto="1"/>
      </top>
      <bottom style="mediumDashDot">
        <color auto="1"/>
      </bottom>
      <diagonal/>
    </border>
    <border>
      <left/>
      <right style="mediumDashDot">
        <color auto="1"/>
      </right>
      <top style="double">
        <color auto="1"/>
      </top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6"/>
      </bottom>
      <diagonal/>
    </border>
    <border>
      <left style="thin">
        <color auto="1"/>
      </left>
      <right style="thin">
        <color auto="1"/>
      </right>
      <top style="thick">
        <color theme="6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DashDot">
        <color auto="1"/>
      </left>
      <right/>
      <top/>
      <bottom/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theme="6"/>
      </bottom>
      <diagonal/>
    </border>
    <border>
      <left/>
      <right style="thin">
        <color auto="1"/>
      </right>
      <top style="thick">
        <color theme="6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/>
      <bottom style="hair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hair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 style="thin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/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thick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thick">
        <color theme="4" tint="-0.24994659260841701"/>
      </top>
      <bottom style="hair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</borders>
  <cellStyleXfs count="3">
    <xf numFmtId="0" fontId="0" fillId="0" borderId="0"/>
    <xf numFmtId="0" fontId="3" fillId="0" borderId="0"/>
    <xf numFmtId="0" fontId="27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Protection="1"/>
    <xf numFmtId="0" fontId="8" fillId="5" borderId="10" xfId="0" applyFont="1" applyFill="1" applyBorder="1" applyAlignment="1" applyProtection="1">
      <alignment horizontal="center" vertical="center"/>
      <protection locked="0" hidden="1"/>
    </xf>
    <xf numFmtId="0" fontId="9" fillId="6" borderId="11" xfId="0" applyFont="1" applyFill="1" applyBorder="1" applyAlignment="1" applyProtection="1">
      <alignment horizontal="center" vertical="center"/>
      <protection locked="0" hidden="1"/>
    </xf>
    <xf numFmtId="0" fontId="8" fillId="5" borderId="9" xfId="0" applyFont="1" applyFill="1" applyBorder="1" applyAlignment="1" applyProtection="1">
      <alignment horizontal="center" vertical="center"/>
      <protection locked="0" hidden="1"/>
    </xf>
    <xf numFmtId="1" fontId="0" fillId="0" borderId="12" xfId="0" applyNumberFormat="1" applyBorder="1" applyAlignment="1" applyProtection="1">
      <alignment horizontal="center" vertical="center"/>
      <protection hidden="1"/>
    </xf>
    <xf numFmtId="1" fontId="0" fillId="0" borderId="13" xfId="0" applyNumberFormat="1" applyBorder="1" applyAlignment="1" applyProtection="1">
      <alignment horizontal="center" vertical="center"/>
      <protection hidden="1"/>
    </xf>
    <xf numFmtId="1" fontId="2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3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 vertical="center"/>
    </xf>
    <xf numFmtId="0" fontId="14" fillId="8" borderId="24" xfId="0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vertical="center" wrapText="1"/>
      <protection locked="0"/>
    </xf>
    <xf numFmtId="164" fontId="17" fillId="0" borderId="0" xfId="1" applyNumberFormat="1" applyFont="1" applyAlignment="1" applyProtection="1">
      <alignment vertical="center" wrapText="1"/>
      <protection locked="0"/>
    </xf>
    <xf numFmtId="49" fontId="5" fillId="0" borderId="0" xfId="1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19" fillId="0" borderId="0" xfId="1" applyFont="1" applyAlignment="1" applyProtection="1">
      <alignment vertical="center" wrapText="1"/>
      <protection locked="0"/>
    </xf>
    <xf numFmtId="164" fontId="20" fillId="0" borderId="0" xfId="1" applyNumberFormat="1" applyFont="1" applyAlignment="1" applyProtection="1">
      <alignment vertical="center" wrapText="1"/>
      <protection locked="0"/>
    </xf>
    <xf numFmtId="49" fontId="19" fillId="0" borderId="0" xfId="1" applyNumberFormat="1" applyFont="1" applyAlignment="1" applyProtection="1">
      <alignment vertical="center" wrapText="1"/>
      <protection locked="0"/>
    </xf>
    <xf numFmtId="0" fontId="2" fillId="9" borderId="0" xfId="0" applyFont="1" applyFill="1" applyBorder="1" applyAlignment="1" applyProtection="1">
      <alignment horizontal="right" vertical="center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32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/>
      <protection locked="0"/>
    </xf>
    <xf numFmtId="0" fontId="0" fillId="0" borderId="45" xfId="0" applyFont="1" applyFill="1" applyBorder="1" applyAlignment="1" applyProtection="1">
      <alignment horizontal="center" vertical="center"/>
      <protection locked="0"/>
    </xf>
    <xf numFmtId="0" fontId="0" fillId="0" borderId="46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166" fontId="0" fillId="0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38" xfId="0" applyFont="1" applyFill="1" applyBorder="1" applyAlignment="1" applyProtection="1">
      <alignment horizontal="center" vertical="center"/>
      <protection locked="0"/>
    </xf>
    <xf numFmtId="166" fontId="0" fillId="0" borderId="40" xfId="0" applyNumberFormat="1" applyFont="1" applyFill="1" applyBorder="1" applyAlignment="1" applyProtection="1">
      <alignment horizontal="center" vertical="center"/>
      <protection locked="0"/>
    </xf>
    <xf numFmtId="166" fontId="0" fillId="0" borderId="42" xfId="0" applyNumberFormat="1" applyFont="1" applyFill="1" applyBorder="1" applyAlignment="1" applyProtection="1">
      <alignment horizontal="center" vertical="center"/>
      <protection locked="0"/>
    </xf>
    <xf numFmtId="166" fontId="0" fillId="0" borderId="43" xfId="0" applyNumberFormat="1" applyFont="1" applyFill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 wrapText="1"/>
    </xf>
    <xf numFmtId="0" fontId="28" fillId="9" borderId="52" xfId="0" applyFont="1" applyFill="1" applyBorder="1" applyAlignment="1" applyProtection="1">
      <alignment horizontal="center" vertical="center" wrapText="1"/>
    </xf>
    <xf numFmtId="0" fontId="28" fillId="9" borderId="53" xfId="0" applyFont="1" applyFill="1" applyBorder="1" applyAlignment="1" applyProtection="1">
      <alignment horizontal="center" vertical="center" wrapText="1"/>
    </xf>
    <xf numFmtId="0" fontId="0" fillId="0" borderId="47" xfId="0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center" vertical="center"/>
      <protection locked="0"/>
    </xf>
    <xf numFmtId="166" fontId="0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44" xfId="0" applyFont="1" applyFill="1" applyBorder="1" applyAlignment="1" applyProtection="1">
      <alignment horizontal="center" vertical="center"/>
      <protection locked="0"/>
    </xf>
    <xf numFmtId="166" fontId="0" fillId="0" borderId="41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Font="1" applyFill="1" applyBorder="1" applyAlignment="1" applyProtection="1">
      <alignment horizontal="center" vertical="center"/>
      <protection locked="0"/>
    </xf>
    <xf numFmtId="0" fontId="0" fillId="11" borderId="54" xfId="0" applyFill="1" applyBorder="1" applyAlignment="1" applyProtection="1">
      <alignment horizontal="center" vertical="center"/>
    </xf>
    <xf numFmtId="0" fontId="0" fillId="11" borderId="55" xfId="0" applyFill="1" applyBorder="1" applyAlignment="1" applyProtection="1">
      <alignment horizontal="center" vertical="center"/>
    </xf>
    <xf numFmtId="0" fontId="0" fillId="11" borderId="55" xfId="0" applyFill="1" applyBorder="1" applyAlignment="1" applyProtection="1">
      <alignment horizontal="left" vertical="center"/>
    </xf>
    <xf numFmtId="0" fontId="0" fillId="11" borderId="55" xfId="0" applyNumberFormat="1" applyFill="1" applyBorder="1" applyAlignment="1" applyProtection="1">
      <alignment horizontal="center" vertical="center"/>
    </xf>
    <xf numFmtId="49" fontId="0" fillId="11" borderId="55" xfId="0" applyNumberFormat="1" applyFill="1" applyBorder="1" applyAlignment="1" applyProtection="1">
      <alignment horizontal="center" vertical="center"/>
    </xf>
    <xf numFmtId="14" fontId="0" fillId="11" borderId="56" xfId="0" applyNumberFormat="1" applyFill="1" applyBorder="1" applyAlignment="1" applyProtection="1">
      <alignment horizontal="center" vertical="center"/>
    </xf>
    <xf numFmtId="0" fontId="0" fillId="11" borderId="38" xfId="0" applyFill="1" applyBorder="1" applyAlignment="1" applyProtection="1">
      <alignment horizontal="center" vertical="center"/>
    </xf>
    <xf numFmtId="0" fontId="0" fillId="11" borderId="39" xfId="0" applyFill="1" applyBorder="1" applyAlignment="1" applyProtection="1">
      <alignment horizontal="center" vertical="center"/>
    </xf>
    <xf numFmtId="0" fontId="0" fillId="11" borderId="39" xfId="0" applyFill="1" applyBorder="1" applyAlignment="1" applyProtection="1">
      <alignment horizontal="left" vertical="center"/>
    </xf>
    <xf numFmtId="0" fontId="0" fillId="11" borderId="39" xfId="0" applyNumberFormat="1" applyFill="1" applyBorder="1" applyAlignment="1" applyProtection="1">
      <alignment horizontal="center" vertical="center"/>
    </xf>
    <xf numFmtId="49" fontId="0" fillId="11" borderId="39" xfId="0" applyNumberForma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14" fontId="0" fillId="0" borderId="36" xfId="0" applyNumberFormat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</xf>
    <xf numFmtId="49" fontId="0" fillId="0" borderId="36" xfId="0" applyNumberForma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14" fontId="0" fillId="0" borderId="33" xfId="0" applyNumberFormat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</xf>
    <xf numFmtId="49" fontId="0" fillId="0" borderId="33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4" borderId="9" xfId="0" applyFont="1" applyFill="1" applyBorder="1" applyAlignment="1" applyProtection="1">
      <alignment horizontal="center" vertical="center"/>
    </xf>
    <xf numFmtId="0" fontId="0" fillId="0" borderId="9" xfId="0" quotePrefix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9" fillId="9" borderId="53" xfId="0" applyFont="1" applyFill="1" applyBorder="1" applyAlignment="1" applyProtection="1">
      <alignment horizontal="center" vertical="center" wrapText="1"/>
    </xf>
    <xf numFmtId="0" fontId="28" fillId="9" borderId="49" xfId="0" applyFont="1" applyFill="1" applyBorder="1" applyAlignment="1" applyProtection="1">
      <alignment horizontal="center" vertical="center" wrapText="1"/>
    </xf>
    <xf numFmtId="0" fontId="29" fillId="9" borderId="51" xfId="0" applyFont="1" applyFill="1" applyBorder="1" applyAlignment="1" applyProtection="1">
      <alignment horizontal="center" vertical="center" wrapText="1"/>
    </xf>
    <xf numFmtId="0" fontId="16" fillId="9" borderId="49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 applyProtection="1">
      <alignment horizontal="center" vertical="center" wrapText="1"/>
    </xf>
    <xf numFmtId="1" fontId="0" fillId="11" borderId="54" xfId="0" applyNumberFormat="1" applyFill="1" applyBorder="1" applyAlignment="1" applyProtection="1">
      <alignment horizontal="center" vertical="center"/>
    </xf>
    <xf numFmtId="166" fontId="0" fillId="11" borderId="57" xfId="0" applyNumberFormat="1" applyFill="1" applyBorder="1" applyAlignment="1" applyProtection="1">
      <alignment horizontal="center" vertical="center"/>
    </xf>
    <xf numFmtId="1" fontId="0" fillId="11" borderId="58" xfId="0" applyNumberFormat="1" applyFill="1" applyBorder="1" applyAlignment="1" applyProtection="1">
      <alignment horizontal="center" vertical="center"/>
    </xf>
    <xf numFmtId="166" fontId="0" fillId="11" borderId="56" xfId="0" applyNumberFormat="1" applyFill="1" applyBorder="1" applyAlignment="1" applyProtection="1">
      <alignment horizontal="center" vertical="center"/>
    </xf>
    <xf numFmtId="1" fontId="0" fillId="11" borderId="57" xfId="0" applyNumberFormat="1" applyFill="1" applyBorder="1" applyAlignment="1" applyProtection="1">
      <alignment horizontal="center" vertical="center"/>
    </xf>
    <xf numFmtId="1" fontId="0" fillId="7" borderId="29" xfId="0" applyNumberFormat="1" applyFill="1" applyBorder="1" applyAlignment="1" applyProtection="1">
      <alignment horizontal="center" vertical="center"/>
    </xf>
    <xf numFmtId="1" fontId="0" fillId="7" borderId="25" xfId="0" applyNumberFormat="1" applyFill="1" applyBorder="1" applyAlignment="1" applyProtection="1">
      <alignment horizontal="center" vertical="center"/>
    </xf>
    <xf numFmtId="14" fontId="0" fillId="11" borderId="43" xfId="0" applyNumberFormat="1" applyFill="1" applyBorder="1" applyAlignment="1" applyProtection="1">
      <alignment horizontal="center" vertical="center"/>
    </xf>
    <xf numFmtId="1" fontId="0" fillId="11" borderId="38" xfId="0" applyNumberFormat="1" applyFill="1" applyBorder="1" applyAlignment="1" applyProtection="1">
      <alignment horizontal="center" vertical="center"/>
    </xf>
    <xf numFmtId="166" fontId="0" fillId="11" borderId="40" xfId="0" applyNumberFormat="1" applyFill="1" applyBorder="1" applyAlignment="1" applyProtection="1">
      <alignment horizontal="center" vertical="center"/>
    </xf>
    <xf numFmtId="1" fontId="0" fillId="11" borderId="46" xfId="0" applyNumberFormat="1" applyFill="1" applyBorder="1" applyAlignment="1" applyProtection="1">
      <alignment horizontal="center" vertical="center"/>
    </xf>
    <xf numFmtId="166" fontId="0" fillId="11" borderId="43" xfId="0" applyNumberFormat="1" applyFill="1" applyBorder="1" applyAlignment="1" applyProtection="1">
      <alignment horizontal="center" vertical="center"/>
    </xf>
    <xf numFmtId="1" fontId="0" fillId="11" borderId="40" xfId="0" applyNumberFormat="1" applyFill="1" applyBorder="1" applyAlignment="1" applyProtection="1">
      <alignment horizontal="center" vertical="center"/>
    </xf>
    <xf numFmtId="1" fontId="0" fillId="7" borderId="30" xfId="0" applyNumberFormat="1" applyFill="1" applyBorder="1" applyAlignment="1" applyProtection="1">
      <alignment horizontal="center" vertical="center"/>
    </xf>
    <xf numFmtId="1" fontId="0" fillId="7" borderId="22" xfId="0" applyNumberForma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31" fillId="0" borderId="51" xfId="0" applyFont="1" applyBorder="1" applyAlignment="1" applyProtection="1">
      <alignment horizontal="center" vertical="center" wrapText="1"/>
    </xf>
    <xf numFmtId="0" fontId="33" fillId="11" borderId="34" xfId="0" applyNumberFormat="1" applyFont="1" applyFill="1" applyBorder="1" applyAlignment="1" applyProtection="1">
      <alignment horizontal="center" vertical="center"/>
      <protection hidden="1"/>
    </xf>
    <xf numFmtId="0" fontId="33" fillId="11" borderId="40" xfId="0" applyNumberFormat="1" applyFont="1" applyFill="1" applyBorder="1" applyAlignment="1" applyProtection="1">
      <alignment horizontal="center" vertical="center"/>
      <protection hidden="1"/>
    </xf>
    <xf numFmtId="14" fontId="32" fillId="9" borderId="0" xfId="0" applyNumberFormat="1" applyFont="1" applyFill="1" applyProtection="1">
      <protection hidden="1"/>
    </xf>
    <xf numFmtId="0" fontId="0" fillId="9" borderId="0" xfId="0" applyFill="1" applyBorder="1" applyAlignment="1" applyProtection="1">
      <alignment vertical="center"/>
    </xf>
    <xf numFmtId="0" fontId="0" fillId="0" borderId="0" xfId="0" applyProtection="1">
      <protection hidden="1"/>
    </xf>
    <xf numFmtId="0" fontId="26" fillId="0" borderId="59" xfId="0" applyFont="1" applyBorder="1" applyAlignment="1" applyProtection="1">
      <protection hidden="1"/>
    </xf>
    <xf numFmtId="49" fontId="2" fillId="0" borderId="59" xfId="0" applyNumberFormat="1" applyFont="1" applyBorder="1" applyAlignment="1" applyProtection="1">
      <protection hidden="1"/>
    </xf>
    <xf numFmtId="0" fontId="26" fillId="9" borderId="4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9" borderId="26" xfId="0" applyFill="1" applyBorder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13" fillId="0" borderId="0" xfId="0" applyNumberFormat="1" applyFont="1" applyAlignment="1" applyProtection="1">
      <alignment horizontal="left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59" xfId="0" applyNumberFormat="1" applyBorder="1" applyAlignment="1" applyProtection="1">
      <alignment vertical="center"/>
      <protection hidden="1"/>
    </xf>
    <xf numFmtId="165" fontId="8" fillId="2" borderId="0" xfId="0" applyNumberFormat="1" applyFont="1" applyFill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0" fontId="2" fillId="11" borderId="5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0" fillId="11" borderId="54" xfId="0" applyFill="1" applyBorder="1" applyAlignment="1" applyProtection="1">
      <alignment horizontal="center" vertical="center"/>
      <protection hidden="1"/>
    </xf>
    <xf numFmtId="0" fontId="0" fillId="11" borderId="55" xfId="0" applyFill="1" applyBorder="1" applyAlignment="1" applyProtection="1">
      <alignment horizontal="center" vertical="center"/>
      <protection hidden="1"/>
    </xf>
    <xf numFmtId="14" fontId="0" fillId="11" borderId="55" xfId="0" applyNumberFormat="1" applyFill="1" applyBorder="1" applyAlignment="1" applyProtection="1">
      <alignment horizontal="center" vertical="center"/>
      <protection hidden="1"/>
    </xf>
    <xf numFmtId="0" fontId="0" fillId="11" borderId="55" xfId="0" applyNumberFormat="1" applyFill="1" applyBorder="1" applyAlignment="1" applyProtection="1">
      <alignment horizontal="center" vertical="center"/>
      <protection hidden="1"/>
    </xf>
    <xf numFmtId="49" fontId="0" fillId="11" borderId="55" xfId="0" applyNumberFormat="1" applyFill="1" applyBorder="1" applyAlignment="1" applyProtection="1">
      <alignment horizontal="center" vertical="center"/>
      <protection hidden="1"/>
    </xf>
    <xf numFmtId="49" fontId="0" fillId="11" borderId="57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11" borderId="38" xfId="0" applyFill="1" applyBorder="1" applyAlignment="1" applyProtection="1">
      <alignment horizontal="center" vertical="center"/>
      <protection hidden="1"/>
    </xf>
    <xf numFmtId="0" fontId="0" fillId="11" borderId="39" xfId="0" applyFill="1" applyBorder="1" applyAlignment="1" applyProtection="1">
      <alignment horizontal="center" vertical="center"/>
      <protection hidden="1"/>
    </xf>
    <xf numFmtId="14" fontId="0" fillId="11" borderId="39" xfId="0" applyNumberFormat="1" applyFill="1" applyBorder="1" applyAlignment="1" applyProtection="1">
      <alignment horizontal="center" vertical="center"/>
      <protection hidden="1"/>
    </xf>
    <xf numFmtId="0" fontId="0" fillId="11" borderId="39" xfId="0" applyNumberFormat="1" applyFill="1" applyBorder="1" applyAlignment="1" applyProtection="1">
      <alignment horizontal="center" vertical="center"/>
      <protection hidden="1"/>
    </xf>
    <xf numFmtId="49" fontId="0" fillId="11" borderId="39" xfId="0" applyNumberFormat="1" applyFill="1" applyBorder="1" applyAlignment="1" applyProtection="1">
      <alignment horizontal="center" vertical="center"/>
      <protection hidden="1"/>
    </xf>
    <xf numFmtId="49" fontId="0" fillId="11" borderId="40" xfId="0" applyNumberFormat="1" applyFill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3" xfId="0" applyNumberFormat="1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39" xfId="0" applyNumberFormat="1" applyFill="1" applyBorder="1" applyAlignment="1" applyProtection="1">
      <alignment horizontal="center" vertical="center"/>
      <protection locked="0"/>
    </xf>
    <xf numFmtId="14" fontId="0" fillId="0" borderId="39" xfId="0" applyNumberFormat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  <protection locked="0"/>
    </xf>
    <xf numFmtId="0" fontId="24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vertical="center" wrapText="1"/>
      <protection locked="0"/>
    </xf>
    <xf numFmtId="0" fontId="22" fillId="0" borderId="0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  <protection locked="0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8" fillId="0" borderId="0" xfId="0" applyFont="1" applyAlignment="1">
      <alignment horizontal="left" vertical="center"/>
    </xf>
    <xf numFmtId="0" fontId="19" fillId="0" borderId="0" xfId="1" applyFont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center" vertical="center"/>
    </xf>
    <xf numFmtId="0" fontId="21" fillId="3" borderId="4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/>
    </xf>
    <xf numFmtId="0" fontId="21" fillId="3" borderId="6" xfId="0" applyFont="1" applyFill="1" applyBorder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center" vertical="center"/>
    </xf>
    <xf numFmtId="0" fontId="21" fillId="3" borderId="8" xfId="0" applyFont="1" applyFill="1" applyBorder="1" applyAlignment="1" applyProtection="1">
      <alignment horizontal="center" vertical="center"/>
    </xf>
    <xf numFmtId="164" fontId="20" fillId="0" borderId="0" xfId="1" applyNumberFormat="1" applyFont="1" applyAlignment="1" applyProtection="1">
      <alignment horizontal="center" vertical="center" wrapText="1"/>
      <protection locked="0"/>
    </xf>
    <xf numFmtId="49" fontId="19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horizontal="center" vertical="center" wrapText="1"/>
    </xf>
    <xf numFmtId="0" fontId="12" fillId="0" borderId="0" xfId="1" applyFont="1" applyAlignment="1" applyProtection="1">
      <alignment horizontal="center" vertical="center" wrapText="1"/>
      <protection locked="0"/>
    </xf>
    <xf numFmtId="0" fontId="10" fillId="10" borderId="0" xfId="1" applyFont="1" applyFill="1" applyBorder="1" applyAlignment="1" applyProtection="1">
      <alignment horizontal="center" vertical="center" wrapText="1"/>
      <protection locked="0"/>
    </xf>
    <xf numFmtId="0" fontId="10" fillId="9" borderId="0" xfId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left" vertical="center" wrapText="1"/>
      <protection locked="0"/>
    </xf>
    <xf numFmtId="0" fontId="11" fillId="0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49" fontId="35" fillId="0" borderId="0" xfId="1" applyNumberFormat="1" applyFont="1" applyAlignment="1" applyProtection="1">
      <alignment horizontal="center" vertical="center" wrapText="1"/>
      <protection locked="0"/>
    </xf>
    <xf numFmtId="164" fontId="0" fillId="0" borderId="59" xfId="0" applyNumberFormat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6" fillId="3" borderId="14" xfId="0" applyFont="1" applyFill="1" applyBorder="1" applyAlignment="1" applyProtection="1">
      <alignment horizontal="center"/>
      <protection hidden="1"/>
    </xf>
    <xf numFmtId="0" fontId="26" fillId="3" borderId="15" xfId="0" applyFont="1" applyFill="1" applyBorder="1" applyAlignment="1" applyProtection="1">
      <alignment horizontal="center"/>
      <protection hidden="1"/>
    </xf>
    <xf numFmtId="0" fontId="27" fillId="2" borderId="19" xfId="2" applyFill="1" applyBorder="1" applyAlignment="1" applyProtection="1">
      <alignment horizontal="center" vertical="center"/>
      <protection locked="0"/>
    </xf>
    <xf numFmtId="164" fontId="2" fillId="0" borderId="59" xfId="0" applyNumberFormat="1" applyFont="1" applyBorder="1" applyAlignment="1" applyProtection="1">
      <alignment horizontal="center"/>
      <protection hidden="1"/>
    </xf>
    <xf numFmtId="0" fontId="0" fillId="9" borderId="0" xfId="0" applyFill="1" applyBorder="1" applyAlignment="1" applyProtection="1">
      <alignment horizontal="center" vertical="center"/>
    </xf>
    <xf numFmtId="0" fontId="26" fillId="3" borderId="2" xfId="0" applyFont="1" applyFill="1" applyBorder="1" applyAlignment="1" applyProtection="1">
      <alignment horizontal="center" vertical="center" wrapText="1" shrinkToFit="1"/>
    </xf>
    <xf numFmtId="0" fontId="26" fillId="3" borderId="0" xfId="0" applyFont="1" applyFill="1" applyBorder="1" applyAlignment="1" applyProtection="1">
      <alignment horizontal="center" vertical="center" wrapText="1" shrinkToFit="1"/>
    </xf>
    <xf numFmtId="164" fontId="2" fillId="0" borderId="59" xfId="0" applyNumberFormat="1" applyFont="1" applyBorder="1" applyAlignment="1" applyProtection="1">
      <alignment horizontal="right"/>
      <protection hidden="1"/>
    </xf>
  </cellXfs>
  <cellStyles count="3">
    <cellStyle name="Lien hypertexte" xfId="2" builtinId="8"/>
    <cellStyle name="Normal" xfId="0" builtinId="0"/>
    <cellStyle name="Normal 2 2" xfId="1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0070C0"/>
      </font>
      <fill>
        <patternFill>
          <bgColor rgb="FF92D050"/>
        </patternFill>
      </fill>
    </dxf>
    <dxf>
      <font>
        <b val="0"/>
        <i val="0"/>
        <color rgb="FFFF0000"/>
      </font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A4D76B"/>
        </patternFill>
      </fill>
    </dxf>
    <dxf>
      <font>
        <color rgb="FFFF0000"/>
      </font>
      <fill>
        <patternFill>
          <bgColor rgb="FFA4D76B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A4D76B"/>
        </patternFill>
      </fill>
    </dxf>
    <dxf>
      <font>
        <color rgb="FFFF0000"/>
      </font>
      <fill>
        <patternFill>
          <bgColor rgb="FFA4D76B"/>
        </patternFill>
      </fill>
    </dxf>
  </dxfs>
  <tableStyles count="0" defaultTableStyle="TableStyleMedium2" defaultPivotStyle="PivotStyleLight16"/>
  <colors>
    <mruColors>
      <color rgb="FFA4D76B"/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fo PSPeurs'!A1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hyperlink" Target="#'Infos Sp&#233;cifiqu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5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#'Info PSPeurs'!A1"/><Relationship Id="rId5" Type="http://schemas.openxmlformats.org/officeDocument/2006/relationships/hyperlink" Target="#Description!A1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Description!A1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4" Type="http://schemas.openxmlformats.org/officeDocument/2006/relationships/hyperlink" Target="#'Inscrip Epreuve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hyperlink" Target="#'Info PSPeurs'!A1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457200</xdr:colOff>
      <xdr:row>0</xdr:row>
      <xdr:rowOff>0</xdr:rowOff>
    </xdr:from>
    <xdr:to>
      <xdr:col>12</xdr:col>
      <xdr:colOff>2571</xdr:colOff>
      <xdr:row>6</xdr:row>
      <xdr:rowOff>40586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660" y="0"/>
          <a:ext cx="1271301" cy="118739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0</xdr:row>
      <xdr:rowOff>0</xdr:rowOff>
    </xdr:from>
    <xdr:to>
      <xdr:col>2</xdr:col>
      <xdr:colOff>796291</xdr:colOff>
      <xdr:row>5</xdr:row>
      <xdr:rowOff>79875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0" r="7425"/>
        <a:stretch/>
      </xdr:blipFill>
      <xdr:spPr>
        <a:xfrm>
          <a:off x="114301" y="0"/>
          <a:ext cx="2023110" cy="1043805"/>
        </a:xfrm>
        <a:prstGeom prst="rect">
          <a:avLst/>
        </a:prstGeom>
      </xdr:spPr>
    </xdr:pic>
    <xdr:clientData/>
  </xdr:twoCellAnchor>
  <xdr:twoCellAnchor>
    <xdr:from>
      <xdr:col>12</xdr:col>
      <xdr:colOff>214312</xdr:colOff>
      <xdr:row>42</xdr:row>
      <xdr:rowOff>342900</xdr:rowOff>
    </xdr:from>
    <xdr:to>
      <xdr:col>32</xdr:col>
      <xdr:colOff>495300</xdr:colOff>
      <xdr:row>42</xdr:row>
      <xdr:rowOff>868680</xdr:rowOff>
    </xdr:to>
    <xdr:grpSp>
      <xdr:nvGrpSpPr>
        <xdr:cNvPr id="4" name="Groupe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7769B543-51DA-4D84-820D-88D324F350BE}"/>
            </a:ext>
          </a:extLst>
        </xdr:cNvPr>
        <xdr:cNvGrpSpPr/>
      </xdr:nvGrpSpPr>
      <xdr:grpSpPr>
        <a:xfrm>
          <a:off x="9394031" y="11391900"/>
          <a:ext cx="1447800" cy="525780"/>
          <a:chOff x="8529320" y="2943860"/>
          <a:chExt cx="1363980" cy="525780"/>
        </a:xfrm>
      </xdr:grpSpPr>
      <xdr:sp macro="" textlink="">
        <xdr:nvSpPr>
          <xdr:cNvPr id="5" name="Rectangle : coins arrondis 4">
            <a:hlinkClick xmlns:r="http://schemas.openxmlformats.org/officeDocument/2006/relationships" r:id="rId4"/>
            <a:extLst>
              <a:ext uri="{FF2B5EF4-FFF2-40B4-BE49-F238E27FC236}">
                <a16:creationId xmlns="" xmlns:a16="http://schemas.microsoft.com/office/drawing/2014/main" id="{9ABE183E-095F-4095-81B1-AC31D0B34303}"/>
              </a:ext>
            </a:extLst>
          </xdr:cNvPr>
          <xdr:cNvSpPr/>
        </xdr:nvSpPr>
        <xdr:spPr>
          <a:xfrm>
            <a:off x="8529320" y="3006825"/>
            <a:ext cx="1169492" cy="428926"/>
          </a:xfrm>
          <a:prstGeom prst="roundRect">
            <a:avLst/>
          </a:prstGeom>
          <a:gradFill flip="none" rotWithShape="1">
            <a:gsLst>
              <a:gs pos="0">
                <a:schemeClr val="accent1">
                  <a:lumMod val="40000"/>
                  <a:lumOff val="60000"/>
                </a:schemeClr>
              </a:gs>
              <a:gs pos="46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lin ang="27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400" b="1">
                <a:solidFill>
                  <a:schemeClr val="bg1"/>
                </a:solidFill>
              </a:rPr>
              <a:t>Continuer</a:t>
            </a:r>
          </a:p>
        </xdr:txBody>
      </xdr:sp>
      <xdr:grpSp>
        <xdr:nvGrpSpPr>
          <xdr:cNvPr id="6" name="Groupe 5">
            <a:extLst>
              <a:ext uri="{FF2B5EF4-FFF2-40B4-BE49-F238E27FC236}">
                <a16:creationId xmlns="" xmlns:a16="http://schemas.microsoft.com/office/drawing/2014/main" id="{1443F7C6-DFA8-4C22-B6DC-970F7D5CB4A2}"/>
              </a:ext>
            </a:extLst>
          </xdr:cNvPr>
          <xdr:cNvGrpSpPr/>
        </xdr:nvGrpSpPr>
        <xdr:grpSpPr>
          <a:xfrm>
            <a:off x="9410249" y="2943860"/>
            <a:ext cx="483051" cy="525780"/>
            <a:chOff x="9467399" y="1987550"/>
            <a:chExt cx="483051" cy="525780"/>
          </a:xfrm>
        </xdr:grpSpPr>
        <xdr:sp macro="" textlink="">
          <xdr:nvSpPr>
            <xdr:cNvPr id="7" name="Ellipse 6">
              <a:extLst>
                <a:ext uri="{FF2B5EF4-FFF2-40B4-BE49-F238E27FC236}">
                  <a16:creationId xmlns="" xmlns:a16="http://schemas.microsoft.com/office/drawing/2014/main" id="{2B8BF93D-E6AC-42DF-9F9A-F68F61231A5B}"/>
                </a:ext>
              </a:extLst>
            </xdr:cNvPr>
            <xdr:cNvSpPr/>
          </xdr:nvSpPr>
          <xdr:spPr>
            <a:xfrm>
              <a:off x="9467399" y="1987550"/>
              <a:ext cx="483051" cy="525780"/>
            </a:xfrm>
            <a:prstGeom prst="ellipse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8" name="Ellipse 7">
              <a:extLst>
                <a:ext uri="{FF2B5EF4-FFF2-40B4-BE49-F238E27FC236}">
                  <a16:creationId xmlns="" xmlns:a16="http://schemas.microsoft.com/office/drawing/2014/main" id="{6D67C294-31D9-4C47-BC85-0FEB896179CC}"/>
                </a:ext>
              </a:extLst>
            </xdr:cNvPr>
            <xdr:cNvSpPr/>
          </xdr:nvSpPr>
          <xdr:spPr>
            <a:xfrm>
              <a:off x="9543670" y="2070568"/>
              <a:ext cx="330509" cy="359744"/>
            </a:xfrm>
            <a:prstGeom prst="ellipse">
              <a:avLst/>
            </a:prstGeom>
            <a:solidFill>
              <a:srgbClr val="497DD0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9" name="Triangle 7">
              <a:extLst>
                <a:ext uri="{FF2B5EF4-FFF2-40B4-BE49-F238E27FC236}">
                  <a16:creationId xmlns="" xmlns:a16="http://schemas.microsoft.com/office/drawing/2014/main" id="{500B9F32-4A73-4657-9AA9-51BABBACC020}"/>
                </a:ext>
              </a:extLst>
            </xdr:cNvPr>
            <xdr:cNvSpPr/>
          </xdr:nvSpPr>
          <xdr:spPr>
            <a:xfrm rot="5400000">
              <a:off x="9642118" y="2156172"/>
              <a:ext cx="236324" cy="202373"/>
            </a:xfrm>
            <a:prstGeom prst="triangle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457200</xdr:colOff>
      <xdr:row>0</xdr:row>
      <xdr:rowOff>0</xdr:rowOff>
    </xdr:from>
    <xdr:to>
      <xdr:col>12</xdr:col>
      <xdr:colOff>2571</xdr:colOff>
      <xdr:row>6</xdr:row>
      <xdr:rowOff>40586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0"/>
          <a:ext cx="1145571" cy="117406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0</xdr:row>
      <xdr:rowOff>0</xdr:rowOff>
    </xdr:from>
    <xdr:to>
      <xdr:col>2</xdr:col>
      <xdr:colOff>796291</xdr:colOff>
      <xdr:row>5</xdr:row>
      <xdr:rowOff>79875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0" r="7425"/>
        <a:stretch/>
      </xdr:blipFill>
      <xdr:spPr>
        <a:xfrm>
          <a:off x="114301" y="0"/>
          <a:ext cx="1882140" cy="1032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6</xdr:col>
      <xdr:colOff>26194</xdr:colOff>
      <xdr:row>29</xdr:row>
      <xdr:rowOff>19367</xdr:rowOff>
    </xdr:to>
    <xdr:pic>
      <xdr:nvPicPr>
        <xdr:cNvPr id="4" name="Image 3"/>
        <xdr:cNvPicPr/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0" y="2083594"/>
          <a:ext cx="4419600" cy="3662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130970</xdr:colOff>
      <xdr:row>18</xdr:row>
      <xdr:rowOff>83344</xdr:rowOff>
    </xdr:from>
    <xdr:to>
      <xdr:col>11</xdr:col>
      <xdr:colOff>650241</xdr:colOff>
      <xdr:row>29</xdr:row>
      <xdr:rowOff>78740</xdr:rowOff>
    </xdr:to>
    <xdr:pic>
      <xdr:nvPicPr>
        <xdr:cNvPr id="5" name="Image 4"/>
        <xdr:cNvPicPr/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40"/>
        <a:stretch/>
      </xdr:blipFill>
      <xdr:spPr bwMode="auto">
        <a:xfrm>
          <a:off x="4524376" y="3476625"/>
          <a:ext cx="4507865" cy="22218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583407</xdr:colOff>
      <xdr:row>9</xdr:row>
      <xdr:rowOff>119062</xdr:rowOff>
    </xdr:from>
    <xdr:to>
      <xdr:col>10</xdr:col>
      <xdr:colOff>550546</xdr:colOff>
      <xdr:row>16</xdr:row>
      <xdr:rowOff>142716</xdr:rowOff>
    </xdr:to>
    <xdr:sp macro="" textlink="">
      <xdr:nvSpPr>
        <xdr:cNvPr id="6" name="Bulle ronde 5"/>
        <xdr:cNvSpPr/>
      </xdr:nvSpPr>
      <xdr:spPr>
        <a:xfrm>
          <a:off x="5774532" y="1809750"/>
          <a:ext cx="2360295" cy="1369060"/>
        </a:xfrm>
        <a:prstGeom prst="wedgeEllipseCallout">
          <a:avLst>
            <a:gd name="adj1" fmla="val -178405"/>
            <a:gd name="adj2" fmla="val 5686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600"/>
            </a:spcAft>
          </a:pPr>
          <a:r>
            <a:rPr lang="fr-FR" sz="1200" b="1">
              <a:effectLst/>
              <a:ea typeface="Candara"/>
              <a:cs typeface="KodchiangUPC"/>
            </a:rPr>
            <a:t>Adresse :</a:t>
          </a:r>
          <a:endParaRPr lang="fr-FR" sz="1100">
            <a:effectLst/>
            <a:ea typeface="Candara"/>
            <a:cs typeface="KodchiangUPC"/>
          </a:endParaRPr>
        </a:p>
        <a:p>
          <a:pPr algn="ctr">
            <a:lnSpc>
              <a:spcPct val="115000"/>
            </a:lnSpc>
            <a:spcAft>
              <a:spcPts val="600"/>
            </a:spcAft>
          </a:pPr>
          <a:r>
            <a:rPr lang="fr-FR" sz="1200" b="1">
              <a:effectLst/>
              <a:ea typeface="Candara"/>
              <a:cs typeface="KodchiangUPC"/>
            </a:rPr>
            <a:t>Piscine Boulingrin</a:t>
          </a:r>
          <a:endParaRPr lang="fr-FR" sz="1100">
            <a:effectLst/>
            <a:ea typeface="Candara"/>
            <a:cs typeface="KodchiangUPC"/>
          </a:endParaRPr>
        </a:p>
        <a:p>
          <a:pPr algn="ctr">
            <a:lnSpc>
              <a:spcPct val="115000"/>
            </a:lnSpc>
            <a:spcAft>
              <a:spcPts val="600"/>
            </a:spcAft>
          </a:pPr>
          <a:r>
            <a:rPr lang="fr-FR" sz="1200" b="1">
              <a:effectLst/>
              <a:ea typeface="Candara"/>
              <a:cs typeface="KodchiangUPC"/>
            </a:rPr>
            <a:t>37 boulevard de Verdun</a:t>
          </a:r>
          <a:endParaRPr lang="fr-FR" sz="1100">
            <a:effectLst/>
            <a:ea typeface="Candara"/>
            <a:cs typeface="KodchiangUPC"/>
          </a:endParaRPr>
        </a:p>
        <a:p>
          <a:pPr algn="ctr">
            <a:lnSpc>
              <a:spcPct val="115000"/>
            </a:lnSpc>
            <a:spcAft>
              <a:spcPts val="600"/>
            </a:spcAft>
          </a:pPr>
          <a:r>
            <a:rPr lang="fr-FR" sz="1200" b="1">
              <a:effectLst/>
              <a:ea typeface="Candara"/>
              <a:cs typeface="KodchiangUPC"/>
            </a:rPr>
            <a:t>76 000 Rouen</a:t>
          </a:r>
          <a:endParaRPr lang="fr-FR" sz="1100">
            <a:effectLst/>
            <a:ea typeface="Candara"/>
            <a:cs typeface="KodchiangUPC"/>
          </a:endParaRPr>
        </a:p>
      </xdr:txBody>
    </xdr:sp>
    <xdr:clientData/>
  </xdr:twoCellAnchor>
  <xdr:twoCellAnchor>
    <xdr:from>
      <xdr:col>11</xdr:col>
      <xdr:colOff>23811</xdr:colOff>
      <xdr:row>52</xdr:row>
      <xdr:rowOff>415766</xdr:rowOff>
    </xdr:from>
    <xdr:to>
      <xdr:col>12</xdr:col>
      <xdr:colOff>710245</xdr:colOff>
      <xdr:row>55</xdr:row>
      <xdr:rowOff>119063</xdr:rowOff>
    </xdr:to>
    <xdr:grpSp>
      <xdr:nvGrpSpPr>
        <xdr:cNvPr id="7" name="Groupe 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1401EBC0-DD27-40F6-9BB5-ECD9B6E42DE6}"/>
            </a:ext>
          </a:extLst>
        </xdr:cNvPr>
        <xdr:cNvGrpSpPr/>
      </xdr:nvGrpSpPr>
      <xdr:grpSpPr>
        <a:xfrm flipH="1">
          <a:off x="8405811" y="11881485"/>
          <a:ext cx="1484153" cy="524828"/>
          <a:chOff x="6667500" y="6337300"/>
          <a:chExt cx="1358900" cy="482600"/>
        </a:xfrm>
      </xdr:grpSpPr>
      <xdr:sp macro="" textlink="">
        <xdr:nvSpPr>
          <xdr:cNvPr id="8" name="Rectangle : coins arrondis 4">
            <a:extLst>
              <a:ext uri="{FF2B5EF4-FFF2-40B4-BE49-F238E27FC236}">
                <a16:creationId xmlns="" xmlns:a16="http://schemas.microsoft.com/office/drawing/2014/main" id="{3634983D-3A93-4E0A-B6B0-BF7530D401EC}"/>
              </a:ext>
            </a:extLst>
          </xdr:cNvPr>
          <xdr:cNvSpPr/>
        </xdr:nvSpPr>
        <xdr:spPr>
          <a:xfrm>
            <a:off x="6667500" y="6388100"/>
            <a:ext cx="1168400" cy="393700"/>
          </a:xfrm>
          <a:prstGeom prst="roundRect">
            <a:avLst/>
          </a:prstGeom>
          <a:gradFill flip="none" rotWithShape="1">
            <a:gsLst>
              <a:gs pos="0">
                <a:schemeClr val="accent1">
                  <a:lumMod val="40000"/>
                  <a:lumOff val="60000"/>
                </a:schemeClr>
              </a:gs>
              <a:gs pos="46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lin ang="27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/>
          <a:lstStyle/>
          <a:p>
            <a:pPr algn="r"/>
            <a:r>
              <a:rPr lang="fr-FR" sz="1400" b="1">
                <a:solidFill>
                  <a:schemeClr val="bg1"/>
                </a:solidFill>
              </a:rPr>
              <a:t>Revenir</a:t>
            </a:r>
          </a:p>
        </xdr:txBody>
      </xdr:sp>
      <xdr:sp macro="" textlink="">
        <xdr:nvSpPr>
          <xdr:cNvPr id="9" name="Ellipse 8">
            <a:extLst>
              <a:ext uri="{FF2B5EF4-FFF2-40B4-BE49-F238E27FC236}">
                <a16:creationId xmlns="" xmlns:a16="http://schemas.microsoft.com/office/drawing/2014/main" id="{0D654D51-9542-4779-96AD-3582E8368CC1}"/>
              </a:ext>
            </a:extLst>
          </xdr:cNvPr>
          <xdr:cNvSpPr/>
        </xdr:nvSpPr>
        <xdr:spPr>
          <a:xfrm>
            <a:off x="7543800" y="6337300"/>
            <a:ext cx="482600" cy="4826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" name="Ellipse 9">
            <a:extLst>
              <a:ext uri="{FF2B5EF4-FFF2-40B4-BE49-F238E27FC236}">
                <a16:creationId xmlns="" xmlns:a16="http://schemas.microsoft.com/office/drawing/2014/main" id="{563B003C-BE7C-4847-88A0-62DACEBEEAFE}"/>
              </a:ext>
            </a:extLst>
          </xdr:cNvPr>
          <xdr:cNvSpPr/>
        </xdr:nvSpPr>
        <xdr:spPr>
          <a:xfrm>
            <a:off x="7620000" y="6413500"/>
            <a:ext cx="330200" cy="330200"/>
          </a:xfrm>
          <a:prstGeom prst="ellipse">
            <a:avLst/>
          </a:prstGeom>
          <a:solidFill>
            <a:srgbClr val="497DD0"/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" name="Triangle 20">
            <a:extLst>
              <a:ext uri="{FF2B5EF4-FFF2-40B4-BE49-F238E27FC236}">
                <a16:creationId xmlns="" xmlns:a16="http://schemas.microsoft.com/office/drawing/2014/main" id="{86E41C8C-C01B-481A-80DC-3CAA075C6213}"/>
              </a:ext>
            </a:extLst>
          </xdr:cNvPr>
          <xdr:cNvSpPr/>
        </xdr:nvSpPr>
        <xdr:spPr>
          <a:xfrm rot="5400000">
            <a:off x="7727950" y="6483858"/>
            <a:ext cx="216916" cy="202184"/>
          </a:xfrm>
          <a:prstGeom prst="triangle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11</xdr:col>
      <xdr:colOff>30265</xdr:colOff>
      <xdr:row>51</xdr:row>
      <xdr:rowOff>226219</xdr:rowOff>
    </xdr:from>
    <xdr:to>
      <xdr:col>12</xdr:col>
      <xdr:colOff>719138</xdr:colOff>
      <xdr:row>52</xdr:row>
      <xdr:rowOff>331946</xdr:rowOff>
    </xdr:to>
    <xdr:grpSp>
      <xdr:nvGrpSpPr>
        <xdr:cNvPr id="12" name="Groupe 11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1EBE7FAC-F088-4D3A-8810-263F8C189A6A}"/>
            </a:ext>
          </a:extLst>
        </xdr:cNvPr>
        <xdr:cNvGrpSpPr/>
      </xdr:nvGrpSpPr>
      <xdr:grpSpPr>
        <a:xfrm>
          <a:off x="8412265" y="11275219"/>
          <a:ext cx="1486592" cy="522446"/>
          <a:chOff x="8529320" y="2943860"/>
          <a:chExt cx="1363980" cy="525780"/>
        </a:xfrm>
      </xdr:grpSpPr>
      <xdr:sp macro="" textlink="">
        <xdr:nvSpPr>
          <xdr:cNvPr id="13" name="Rectangle : coins arrondis 14">
            <a:extLst>
              <a:ext uri="{FF2B5EF4-FFF2-40B4-BE49-F238E27FC236}">
                <a16:creationId xmlns="" xmlns:a16="http://schemas.microsoft.com/office/drawing/2014/main" id="{34ACB4F9-D737-4F79-9F97-AA203C563B73}"/>
              </a:ext>
            </a:extLst>
          </xdr:cNvPr>
          <xdr:cNvSpPr/>
        </xdr:nvSpPr>
        <xdr:spPr>
          <a:xfrm>
            <a:off x="8529320" y="3006825"/>
            <a:ext cx="1169492" cy="428926"/>
          </a:xfrm>
          <a:prstGeom prst="roundRect">
            <a:avLst/>
          </a:prstGeom>
          <a:gradFill flip="none" rotWithShape="1">
            <a:gsLst>
              <a:gs pos="0">
                <a:schemeClr val="accent1">
                  <a:lumMod val="40000"/>
                  <a:lumOff val="60000"/>
                </a:schemeClr>
              </a:gs>
              <a:gs pos="46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lin ang="27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400" b="1">
                <a:solidFill>
                  <a:schemeClr val="bg1"/>
                </a:solidFill>
              </a:rPr>
              <a:t>Continuer</a:t>
            </a:r>
          </a:p>
        </xdr:txBody>
      </xdr:sp>
      <xdr:grpSp>
        <xdr:nvGrpSpPr>
          <xdr:cNvPr id="14" name="Groupe 13">
            <a:extLst>
              <a:ext uri="{FF2B5EF4-FFF2-40B4-BE49-F238E27FC236}">
                <a16:creationId xmlns="" xmlns:a16="http://schemas.microsoft.com/office/drawing/2014/main" id="{53581FA2-B330-48E1-A519-95AF9A6F1545}"/>
              </a:ext>
            </a:extLst>
          </xdr:cNvPr>
          <xdr:cNvGrpSpPr/>
        </xdr:nvGrpSpPr>
        <xdr:grpSpPr>
          <a:xfrm>
            <a:off x="9410249" y="2943860"/>
            <a:ext cx="483051" cy="525780"/>
            <a:chOff x="9467399" y="1987550"/>
            <a:chExt cx="483051" cy="525780"/>
          </a:xfrm>
        </xdr:grpSpPr>
        <xdr:sp macro="" textlink="">
          <xdr:nvSpPr>
            <xdr:cNvPr id="15" name="Ellipse 14">
              <a:extLst>
                <a:ext uri="{FF2B5EF4-FFF2-40B4-BE49-F238E27FC236}">
                  <a16:creationId xmlns="" xmlns:a16="http://schemas.microsoft.com/office/drawing/2014/main" id="{0571D689-8389-4C19-A21E-A8E8F9EFED09}"/>
                </a:ext>
              </a:extLst>
            </xdr:cNvPr>
            <xdr:cNvSpPr/>
          </xdr:nvSpPr>
          <xdr:spPr>
            <a:xfrm>
              <a:off x="9467399" y="1987550"/>
              <a:ext cx="483051" cy="525780"/>
            </a:xfrm>
            <a:prstGeom prst="ellipse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6" name="Ellipse 15">
              <a:extLst>
                <a:ext uri="{FF2B5EF4-FFF2-40B4-BE49-F238E27FC236}">
                  <a16:creationId xmlns="" xmlns:a16="http://schemas.microsoft.com/office/drawing/2014/main" id="{97DEFF07-CB54-41E8-8DD2-31601F855258}"/>
                </a:ext>
              </a:extLst>
            </xdr:cNvPr>
            <xdr:cNvSpPr/>
          </xdr:nvSpPr>
          <xdr:spPr>
            <a:xfrm>
              <a:off x="9543670" y="2070568"/>
              <a:ext cx="330509" cy="359744"/>
            </a:xfrm>
            <a:prstGeom prst="ellipse">
              <a:avLst/>
            </a:prstGeom>
            <a:solidFill>
              <a:srgbClr val="497DD0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7" name="Triangle 7">
              <a:extLst>
                <a:ext uri="{FF2B5EF4-FFF2-40B4-BE49-F238E27FC236}">
                  <a16:creationId xmlns="" xmlns:a16="http://schemas.microsoft.com/office/drawing/2014/main" id="{93B69575-1B63-437D-900B-D41A24A41200}"/>
                </a:ext>
              </a:extLst>
            </xdr:cNvPr>
            <xdr:cNvSpPr/>
          </xdr:nvSpPr>
          <xdr:spPr>
            <a:xfrm rot="5400000">
              <a:off x="9642118" y="2156172"/>
              <a:ext cx="236324" cy="202373"/>
            </a:xfrm>
            <a:prstGeom prst="triangle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</xdr:grpSp>
    <xdr:clientData/>
  </xdr:twoCellAnchor>
  <xdr:twoCellAnchor editAs="oneCell">
    <xdr:from>
      <xdr:col>0</xdr:col>
      <xdr:colOff>107155</xdr:colOff>
      <xdr:row>6</xdr:row>
      <xdr:rowOff>119062</xdr:rowOff>
    </xdr:from>
    <xdr:to>
      <xdr:col>3</xdr:col>
      <xdr:colOff>35718</xdr:colOff>
      <xdr:row>16</xdr:row>
      <xdr:rowOff>62603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5" y="1238250"/>
          <a:ext cx="1928813" cy="19318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9006</xdr:colOff>
      <xdr:row>0</xdr:row>
      <xdr:rowOff>0</xdr:rowOff>
    </xdr:from>
    <xdr:to>
      <xdr:col>13</xdr:col>
      <xdr:colOff>451184</xdr:colOff>
      <xdr:row>3</xdr:row>
      <xdr:rowOff>3810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7806" y="0"/>
          <a:ext cx="1076542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1</xdr:row>
      <xdr:rowOff>397469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797519"/>
        </a:xfrm>
        <a:prstGeom prst="rect">
          <a:avLst/>
        </a:prstGeom>
      </xdr:spPr>
    </xdr:pic>
    <xdr:clientData/>
  </xdr:twoCellAnchor>
  <xdr:twoCellAnchor>
    <xdr:from>
      <xdr:col>13</xdr:col>
      <xdr:colOff>643890</xdr:colOff>
      <xdr:row>3</xdr:row>
      <xdr:rowOff>293370</xdr:rowOff>
    </xdr:from>
    <xdr:to>
      <xdr:col>15</xdr:col>
      <xdr:colOff>353060</xdr:colOff>
      <xdr:row>4</xdr:row>
      <xdr:rowOff>392430</xdr:rowOff>
    </xdr:to>
    <xdr:grpSp>
      <xdr:nvGrpSpPr>
        <xdr:cNvPr id="4" name="Groupe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1401EBC0-DD27-40F6-9BB5-ECD9B6E42DE6}"/>
            </a:ext>
          </a:extLst>
        </xdr:cNvPr>
        <xdr:cNvGrpSpPr/>
      </xdr:nvGrpSpPr>
      <xdr:grpSpPr>
        <a:xfrm flipH="1">
          <a:off x="10016490" y="1274445"/>
          <a:ext cx="1233170" cy="499110"/>
          <a:chOff x="6667500" y="6337300"/>
          <a:chExt cx="1358900" cy="482600"/>
        </a:xfrm>
      </xdr:grpSpPr>
      <xdr:sp macro="" textlink="">
        <xdr:nvSpPr>
          <xdr:cNvPr id="5" name="Rectangle : coins arrondis 4">
            <a:extLst>
              <a:ext uri="{FF2B5EF4-FFF2-40B4-BE49-F238E27FC236}">
                <a16:creationId xmlns="" xmlns:a16="http://schemas.microsoft.com/office/drawing/2014/main" id="{3634983D-3A93-4E0A-B6B0-BF7530D401EC}"/>
              </a:ext>
            </a:extLst>
          </xdr:cNvPr>
          <xdr:cNvSpPr/>
        </xdr:nvSpPr>
        <xdr:spPr>
          <a:xfrm>
            <a:off x="6667500" y="6388100"/>
            <a:ext cx="1168400" cy="393700"/>
          </a:xfrm>
          <a:prstGeom prst="roundRect">
            <a:avLst/>
          </a:prstGeom>
          <a:gradFill flip="none" rotWithShape="1">
            <a:gsLst>
              <a:gs pos="0">
                <a:schemeClr val="accent1">
                  <a:lumMod val="40000"/>
                  <a:lumOff val="60000"/>
                </a:schemeClr>
              </a:gs>
              <a:gs pos="46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lin ang="27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/>
          <a:lstStyle/>
          <a:p>
            <a:pPr algn="r"/>
            <a:r>
              <a:rPr lang="fr-FR" sz="1400" b="1">
                <a:solidFill>
                  <a:schemeClr val="bg1"/>
                </a:solidFill>
              </a:rPr>
              <a:t>Revenir</a:t>
            </a:r>
          </a:p>
        </xdr:txBody>
      </xdr:sp>
      <xdr:sp macro="" textlink="">
        <xdr:nvSpPr>
          <xdr:cNvPr id="6" name="Ellipse 5">
            <a:extLst>
              <a:ext uri="{FF2B5EF4-FFF2-40B4-BE49-F238E27FC236}">
                <a16:creationId xmlns="" xmlns:a16="http://schemas.microsoft.com/office/drawing/2014/main" id="{0D654D51-9542-4779-96AD-3582E8368CC1}"/>
              </a:ext>
            </a:extLst>
          </xdr:cNvPr>
          <xdr:cNvSpPr/>
        </xdr:nvSpPr>
        <xdr:spPr>
          <a:xfrm>
            <a:off x="7543800" y="6337300"/>
            <a:ext cx="482600" cy="4826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7" name="Ellipse 6">
            <a:extLst>
              <a:ext uri="{FF2B5EF4-FFF2-40B4-BE49-F238E27FC236}">
                <a16:creationId xmlns="" xmlns:a16="http://schemas.microsoft.com/office/drawing/2014/main" id="{563B003C-BE7C-4847-88A0-62DACEBEEAFE}"/>
              </a:ext>
            </a:extLst>
          </xdr:cNvPr>
          <xdr:cNvSpPr/>
        </xdr:nvSpPr>
        <xdr:spPr>
          <a:xfrm>
            <a:off x="7620000" y="6413500"/>
            <a:ext cx="330200" cy="330200"/>
          </a:xfrm>
          <a:prstGeom prst="ellipse">
            <a:avLst/>
          </a:prstGeom>
          <a:solidFill>
            <a:srgbClr val="497DD0"/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8" name="Triangle 20">
            <a:extLst>
              <a:ext uri="{FF2B5EF4-FFF2-40B4-BE49-F238E27FC236}">
                <a16:creationId xmlns="" xmlns:a16="http://schemas.microsoft.com/office/drawing/2014/main" id="{86E41C8C-C01B-481A-80DC-3CAA075C6213}"/>
              </a:ext>
            </a:extLst>
          </xdr:cNvPr>
          <xdr:cNvSpPr/>
        </xdr:nvSpPr>
        <xdr:spPr>
          <a:xfrm rot="5400000">
            <a:off x="7727950" y="6483858"/>
            <a:ext cx="216916" cy="202184"/>
          </a:xfrm>
          <a:prstGeom prst="triangle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13</xdr:col>
      <xdr:colOff>428625</xdr:colOff>
      <xdr:row>1</xdr:row>
      <xdr:rowOff>270510</xdr:rowOff>
    </xdr:from>
    <xdr:to>
      <xdr:col>15</xdr:col>
      <xdr:colOff>361950</xdr:colOff>
      <xdr:row>3</xdr:row>
      <xdr:rowOff>209550</xdr:rowOff>
    </xdr:to>
    <xdr:grpSp>
      <xdr:nvGrpSpPr>
        <xdr:cNvPr id="14" name="Groupe 13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1EBE7FAC-F088-4D3A-8810-263F8C189A6A}"/>
            </a:ext>
          </a:extLst>
        </xdr:cNvPr>
        <xdr:cNvGrpSpPr/>
      </xdr:nvGrpSpPr>
      <xdr:grpSpPr>
        <a:xfrm>
          <a:off x="9801225" y="670560"/>
          <a:ext cx="1457325" cy="520065"/>
          <a:chOff x="8529320" y="2943860"/>
          <a:chExt cx="1363980" cy="525780"/>
        </a:xfrm>
      </xdr:grpSpPr>
      <xdr:sp macro="" textlink="">
        <xdr:nvSpPr>
          <xdr:cNvPr id="15" name="Rectangle : coins arrondis 14">
            <a:extLst>
              <a:ext uri="{FF2B5EF4-FFF2-40B4-BE49-F238E27FC236}">
                <a16:creationId xmlns="" xmlns:a16="http://schemas.microsoft.com/office/drawing/2014/main" id="{34ACB4F9-D737-4F79-9F97-AA203C563B73}"/>
              </a:ext>
            </a:extLst>
          </xdr:cNvPr>
          <xdr:cNvSpPr/>
        </xdr:nvSpPr>
        <xdr:spPr>
          <a:xfrm>
            <a:off x="8529320" y="3006825"/>
            <a:ext cx="1169492" cy="428926"/>
          </a:xfrm>
          <a:prstGeom prst="roundRect">
            <a:avLst/>
          </a:prstGeom>
          <a:gradFill flip="none" rotWithShape="1">
            <a:gsLst>
              <a:gs pos="0">
                <a:schemeClr val="accent1">
                  <a:lumMod val="40000"/>
                  <a:lumOff val="60000"/>
                </a:schemeClr>
              </a:gs>
              <a:gs pos="46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lin ang="27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400" b="1">
                <a:solidFill>
                  <a:schemeClr val="bg1"/>
                </a:solidFill>
              </a:rPr>
              <a:t>Continuer</a:t>
            </a:r>
          </a:p>
        </xdr:txBody>
      </xdr:sp>
      <xdr:grpSp>
        <xdr:nvGrpSpPr>
          <xdr:cNvPr id="16" name="Groupe 15">
            <a:extLst>
              <a:ext uri="{FF2B5EF4-FFF2-40B4-BE49-F238E27FC236}">
                <a16:creationId xmlns="" xmlns:a16="http://schemas.microsoft.com/office/drawing/2014/main" id="{53581FA2-B330-48E1-A519-95AF9A6F1545}"/>
              </a:ext>
            </a:extLst>
          </xdr:cNvPr>
          <xdr:cNvGrpSpPr/>
        </xdr:nvGrpSpPr>
        <xdr:grpSpPr>
          <a:xfrm>
            <a:off x="9410249" y="2943860"/>
            <a:ext cx="483051" cy="525780"/>
            <a:chOff x="9467399" y="1987550"/>
            <a:chExt cx="483051" cy="525780"/>
          </a:xfrm>
        </xdr:grpSpPr>
        <xdr:sp macro="" textlink="">
          <xdr:nvSpPr>
            <xdr:cNvPr id="17" name="Ellipse 16">
              <a:extLst>
                <a:ext uri="{FF2B5EF4-FFF2-40B4-BE49-F238E27FC236}">
                  <a16:creationId xmlns="" xmlns:a16="http://schemas.microsoft.com/office/drawing/2014/main" id="{0571D689-8389-4C19-A21E-A8E8F9EFED09}"/>
                </a:ext>
              </a:extLst>
            </xdr:cNvPr>
            <xdr:cNvSpPr/>
          </xdr:nvSpPr>
          <xdr:spPr>
            <a:xfrm>
              <a:off x="9467399" y="1987550"/>
              <a:ext cx="483051" cy="525780"/>
            </a:xfrm>
            <a:prstGeom prst="ellipse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8" name="Ellipse 17">
              <a:extLst>
                <a:ext uri="{FF2B5EF4-FFF2-40B4-BE49-F238E27FC236}">
                  <a16:creationId xmlns="" xmlns:a16="http://schemas.microsoft.com/office/drawing/2014/main" id="{97DEFF07-CB54-41E8-8DD2-31601F855258}"/>
                </a:ext>
              </a:extLst>
            </xdr:cNvPr>
            <xdr:cNvSpPr/>
          </xdr:nvSpPr>
          <xdr:spPr>
            <a:xfrm>
              <a:off x="9543670" y="2070568"/>
              <a:ext cx="330509" cy="359744"/>
            </a:xfrm>
            <a:prstGeom prst="ellipse">
              <a:avLst/>
            </a:prstGeom>
            <a:solidFill>
              <a:srgbClr val="497DD0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9" name="Triangle 7">
              <a:extLst>
                <a:ext uri="{FF2B5EF4-FFF2-40B4-BE49-F238E27FC236}">
                  <a16:creationId xmlns="" xmlns:a16="http://schemas.microsoft.com/office/drawing/2014/main" id="{93B69575-1B63-437D-900B-D41A24A41200}"/>
                </a:ext>
              </a:extLst>
            </xdr:cNvPr>
            <xdr:cNvSpPr/>
          </xdr:nvSpPr>
          <xdr:spPr>
            <a:xfrm rot="5400000">
              <a:off x="9642118" y="2156172"/>
              <a:ext cx="236324" cy="202373"/>
            </a:xfrm>
            <a:prstGeom prst="triangle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0</xdr:rowOff>
    </xdr:from>
    <xdr:to>
      <xdr:col>2</xdr:col>
      <xdr:colOff>997620</xdr:colOff>
      <xdr:row>2</xdr:row>
      <xdr:rowOff>27900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0"/>
          <a:ext cx="1832010" cy="828000"/>
        </a:xfrm>
        <a:prstGeom prst="rect">
          <a:avLst/>
        </a:prstGeom>
      </xdr:spPr>
    </xdr:pic>
    <xdr:clientData/>
  </xdr:twoCellAnchor>
  <xdr:twoCellAnchor>
    <xdr:from>
      <xdr:col>15</xdr:col>
      <xdr:colOff>617220</xdr:colOff>
      <xdr:row>0</xdr:row>
      <xdr:rowOff>297180</xdr:rowOff>
    </xdr:from>
    <xdr:to>
      <xdr:col>18</xdr:col>
      <xdr:colOff>690562</xdr:colOff>
      <xdr:row>1</xdr:row>
      <xdr:rowOff>396240</xdr:rowOff>
    </xdr:to>
    <xdr:grpSp>
      <xdr:nvGrpSpPr>
        <xdr:cNvPr id="10" name="Groupe 9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450383D-2368-4671-AD00-9F5B828AC995}"/>
            </a:ext>
          </a:extLst>
        </xdr:cNvPr>
        <xdr:cNvGrpSpPr/>
      </xdr:nvGrpSpPr>
      <xdr:grpSpPr>
        <a:xfrm flipH="1">
          <a:off x="9546908" y="297180"/>
          <a:ext cx="1609248" cy="503873"/>
          <a:chOff x="6667500" y="6337300"/>
          <a:chExt cx="1358900" cy="482600"/>
        </a:xfrm>
      </xdr:grpSpPr>
      <xdr:sp macro="" textlink="">
        <xdr:nvSpPr>
          <xdr:cNvPr id="11" name="Rectangle : coins arrondis 10">
            <a:extLst>
              <a:ext uri="{FF2B5EF4-FFF2-40B4-BE49-F238E27FC236}">
                <a16:creationId xmlns="" xmlns:a16="http://schemas.microsoft.com/office/drawing/2014/main" id="{EBD49CBA-1BF0-4F69-BCD6-FEBD51DFF0C6}"/>
              </a:ext>
            </a:extLst>
          </xdr:cNvPr>
          <xdr:cNvSpPr/>
        </xdr:nvSpPr>
        <xdr:spPr>
          <a:xfrm>
            <a:off x="6667500" y="6388100"/>
            <a:ext cx="1168400" cy="393700"/>
          </a:xfrm>
          <a:prstGeom prst="roundRect">
            <a:avLst/>
          </a:prstGeom>
          <a:gradFill flip="none" rotWithShape="1">
            <a:gsLst>
              <a:gs pos="0">
                <a:schemeClr val="accent1">
                  <a:lumMod val="40000"/>
                  <a:lumOff val="60000"/>
                </a:schemeClr>
              </a:gs>
              <a:gs pos="46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lin ang="27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/>
          <a:lstStyle/>
          <a:p>
            <a:pPr algn="r"/>
            <a:r>
              <a:rPr lang="fr-FR" sz="1400" b="1">
                <a:solidFill>
                  <a:schemeClr val="bg1"/>
                </a:solidFill>
              </a:rPr>
              <a:t>Revenir</a:t>
            </a:r>
          </a:p>
        </xdr:txBody>
      </xdr:sp>
      <xdr:sp macro="" textlink="">
        <xdr:nvSpPr>
          <xdr:cNvPr id="12" name="Ellipse 11">
            <a:extLst>
              <a:ext uri="{FF2B5EF4-FFF2-40B4-BE49-F238E27FC236}">
                <a16:creationId xmlns="" xmlns:a16="http://schemas.microsoft.com/office/drawing/2014/main" id="{FE14182F-6A67-4122-BCBA-E2DE4246321A}"/>
              </a:ext>
            </a:extLst>
          </xdr:cNvPr>
          <xdr:cNvSpPr/>
        </xdr:nvSpPr>
        <xdr:spPr>
          <a:xfrm>
            <a:off x="7543800" y="6337300"/>
            <a:ext cx="482600" cy="4826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" name="Ellipse 12">
            <a:extLst>
              <a:ext uri="{FF2B5EF4-FFF2-40B4-BE49-F238E27FC236}">
                <a16:creationId xmlns="" xmlns:a16="http://schemas.microsoft.com/office/drawing/2014/main" id="{8EC01A79-9B0F-4475-BDCD-C0405BE8344E}"/>
              </a:ext>
            </a:extLst>
          </xdr:cNvPr>
          <xdr:cNvSpPr/>
        </xdr:nvSpPr>
        <xdr:spPr>
          <a:xfrm>
            <a:off x="7620000" y="6413500"/>
            <a:ext cx="330200" cy="330200"/>
          </a:xfrm>
          <a:prstGeom prst="ellipse">
            <a:avLst/>
          </a:prstGeom>
          <a:solidFill>
            <a:srgbClr val="497DD0"/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" name="Triangle 20">
            <a:extLst>
              <a:ext uri="{FF2B5EF4-FFF2-40B4-BE49-F238E27FC236}">
                <a16:creationId xmlns="" xmlns:a16="http://schemas.microsoft.com/office/drawing/2014/main" id="{DA50CCA5-851A-467F-B40F-1B0423E55869}"/>
              </a:ext>
            </a:extLst>
          </xdr:cNvPr>
          <xdr:cNvSpPr/>
        </xdr:nvSpPr>
        <xdr:spPr>
          <a:xfrm rot="5400000">
            <a:off x="7727950" y="6483858"/>
            <a:ext cx="216916" cy="202184"/>
          </a:xfrm>
          <a:prstGeom prst="triangle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 editAs="oneCell">
    <xdr:from>
      <xdr:col>13</xdr:col>
      <xdr:colOff>400049</xdr:colOff>
      <xdr:row>0</xdr:row>
      <xdr:rowOff>0</xdr:rowOff>
    </xdr:from>
    <xdr:to>
      <xdr:col>15</xdr:col>
      <xdr:colOff>579947</xdr:colOff>
      <xdr:row>2</xdr:row>
      <xdr:rowOff>137160</xdr:rowOff>
    </xdr:to>
    <xdr:pic>
      <xdr:nvPicPr>
        <xdr:cNvPr id="15" name="Image 14">
          <a:extLst>
            <a:ext uri="{FF2B5EF4-FFF2-40B4-BE49-F238E27FC236}">
              <a16:creationId xmlns="" xmlns:a16="http://schemas.microsoft.com/office/drawing/2014/main" id="{BBE2E00D-A574-4BD7-8A88-BA14199CD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119" y="0"/>
          <a:ext cx="1018575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G65"/>
  <sheetViews>
    <sheetView showGridLines="0" showRowColHeaders="0" showRuler="0" zoomScale="80" zoomScaleNormal="80" workbookViewId="0">
      <selection activeCell="K1" sqref="K1"/>
    </sheetView>
  </sheetViews>
  <sheetFormatPr baseColWidth="10" defaultColWidth="0" defaultRowHeight="15" zeroHeight="1" x14ac:dyDescent="0.25"/>
  <cols>
    <col min="1" max="1" width="6" style="72" customWidth="1"/>
    <col min="2" max="12" width="12" style="72" customWidth="1"/>
    <col min="13" max="13" width="6" style="72" customWidth="1"/>
    <col min="14" max="17" width="0" style="72" hidden="1" customWidth="1"/>
    <col min="18" max="29" width="7.42578125" style="72" hidden="1" customWidth="1"/>
    <col min="30" max="31" width="11.42578125" style="72" hidden="1" customWidth="1"/>
    <col min="32" max="33" width="11.42578125" style="72" customWidth="1"/>
    <col min="34" max="16384" width="11.42578125" style="72" hidden="1"/>
  </cols>
  <sheetData>
    <row r="1" spans="2:31" ht="18.399999999999999" customHeight="1" x14ac:dyDescent="0.25">
      <c r="D1" s="182" t="s">
        <v>86</v>
      </c>
      <c r="E1" s="182"/>
      <c r="F1" s="182"/>
      <c r="G1" s="182"/>
      <c r="H1" s="182"/>
      <c r="I1" s="182"/>
      <c r="J1" s="182"/>
      <c r="K1" s="18"/>
      <c r="N1" s="73" t="s">
        <v>6</v>
      </c>
      <c r="AD1" s="5">
        <v>10</v>
      </c>
      <c r="AE1" s="6" t="s">
        <v>38</v>
      </c>
    </row>
    <row r="2" spans="2:31" ht="14.45" customHeight="1" x14ac:dyDescent="0.25">
      <c r="D2" s="182"/>
      <c r="E2" s="182"/>
      <c r="F2" s="182"/>
      <c r="G2" s="182"/>
      <c r="H2" s="182"/>
      <c r="I2" s="182"/>
      <c r="J2" s="182"/>
      <c r="K2" s="18"/>
      <c r="N2" s="72" t="s">
        <v>7</v>
      </c>
      <c r="AD2" s="5">
        <v>11</v>
      </c>
      <c r="AE2" s="6" t="s">
        <v>38</v>
      </c>
    </row>
    <row r="3" spans="2:31" ht="14.45" customHeight="1" x14ac:dyDescent="0.25">
      <c r="D3" s="182" t="s">
        <v>92</v>
      </c>
      <c r="E3" s="182"/>
      <c r="F3" s="182"/>
      <c r="G3" s="182"/>
      <c r="H3" s="182"/>
      <c r="I3" s="182"/>
      <c r="J3" s="182"/>
      <c r="K3" s="18"/>
      <c r="L3" s="14"/>
      <c r="N3" s="74" t="s">
        <v>8</v>
      </c>
      <c r="O3" s="74" t="s">
        <v>19</v>
      </c>
      <c r="P3" s="74" t="s">
        <v>32</v>
      </c>
      <c r="Q3" s="74" t="s">
        <v>8</v>
      </c>
      <c r="R3" s="74" t="s">
        <v>38</v>
      </c>
      <c r="S3" s="74" t="s">
        <v>3</v>
      </c>
      <c r="T3" s="74" t="s">
        <v>46</v>
      </c>
      <c r="U3" s="74" t="s">
        <v>1</v>
      </c>
      <c r="V3" s="74" t="s">
        <v>2</v>
      </c>
      <c r="W3" s="74" t="s">
        <v>39</v>
      </c>
      <c r="X3" s="74" t="s">
        <v>40</v>
      </c>
      <c r="Y3" s="74" t="s">
        <v>41</v>
      </c>
      <c r="Z3" s="74" t="s">
        <v>42</v>
      </c>
      <c r="AA3" s="74" t="s">
        <v>43</v>
      </c>
      <c r="AB3" s="74" t="s">
        <v>44</v>
      </c>
      <c r="AC3" s="74" t="s">
        <v>45</v>
      </c>
      <c r="AD3" s="5">
        <v>12</v>
      </c>
      <c r="AE3" s="6" t="s">
        <v>3</v>
      </c>
    </row>
    <row r="4" spans="2:31" ht="14.45" customHeight="1" x14ac:dyDescent="0.25">
      <c r="D4" s="182"/>
      <c r="E4" s="182"/>
      <c r="F4" s="182"/>
      <c r="G4" s="182"/>
      <c r="H4" s="182"/>
      <c r="I4" s="182"/>
      <c r="J4" s="182"/>
      <c r="K4" s="18"/>
      <c r="L4" s="14"/>
      <c r="N4" s="71" t="s">
        <v>9</v>
      </c>
      <c r="O4" s="75" t="s">
        <v>20</v>
      </c>
      <c r="P4" s="71" t="s">
        <v>9</v>
      </c>
      <c r="Q4" s="76" t="s">
        <v>38</v>
      </c>
      <c r="R4" s="2" t="s">
        <v>1</v>
      </c>
      <c r="S4" s="3" t="s">
        <v>48</v>
      </c>
      <c r="T4" s="3" t="s">
        <v>48</v>
      </c>
      <c r="U4" s="3" t="s">
        <v>48</v>
      </c>
      <c r="V4" s="3" t="s">
        <v>48</v>
      </c>
      <c r="W4" s="3" t="s">
        <v>48</v>
      </c>
      <c r="X4" s="3" t="s">
        <v>48</v>
      </c>
      <c r="Y4" s="3" t="s">
        <v>48</v>
      </c>
      <c r="Z4" s="3" t="s">
        <v>48</v>
      </c>
      <c r="AA4" s="3" t="s">
        <v>48</v>
      </c>
      <c r="AB4" s="3" t="s">
        <v>48</v>
      </c>
      <c r="AC4" s="3" t="s">
        <v>48</v>
      </c>
      <c r="AD4" s="5">
        <v>13</v>
      </c>
      <c r="AE4" s="6" t="s">
        <v>3</v>
      </c>
    </row>
    <row r="5" spans="2:31" ht="14.45" customHeight="1" x14ac:dyDescent="0.25">
      <c r="D5" s="192">
        <v>44534</v>
      </c>
      <c r="E5" s="192"/>
      <c r="F5" s="192"/>
      <c r="G5" s="192"/>
      <c r="H5" s="192"/>
      <c r="I5" s="192"/>
      <c r="J5" s="192"/>
      <c r="K5" s="19"/>
      <c r="L5" s="15"/>
      <c r="N5" s="71" t="s">
        <v>10</v>
      </c>
      <c r="O5" s="75" t="s">
        <v>21</v>
      </c>
      <c r="P5" s="71" t="s">
        <v>10</v>
      </c>
      <c r="Q5" s="76" t="s">
        <v>3</v>
      </c>
      <c r="R5" s="3" t="s">
        <v>48</v>
      </c>
      <c r="S5" s="4" t="s">
        <v>1</v>
      </c>
      <c r="T5" s="3" t="s">
        <v>48</v>
      </c>
      <c r="U5" s="3" t="s">
        <v>48</v>
      </c>
      <c r="V5" s="3" t="s">
        <v>48</v>
      </c>
      <c r="W5" s="3" t="s">
        <v>48</v>
      </c>
      <c r="X5" s="3" t="s">
        <v>48</v>
      </c>
      <c r="Y5" s="3" t="s">
        <v>48</v>
      </c>
      <c r="Z5" s="3" t="s">
        <v>48</v>
      </c>
      <c r="AA5" s="3" t="s">
        <v>48</v>
      </c>
      <c r="AB5" s="3" t="s">
        <v>48</v>
      </c>
      <c r="AC5" s="3" t="s">
        <v>48</v>
      </c>
      <c r="AD5" s="5">
        <v>14</v>
      </c>
      <c r="AE5" s="6" t="s">
        <v>46</v>
      </c>
    </row>
    <row r="6" spans="2:31" ht="14.45" customHeight="1" x14ac:dyDescent="0.25">
      <c r="D6" s="192"/>
      <c r="E6" s="192"/>
      <c r="F6" s="192"/>
      <c r="G6" s="192"/>
      <c r="H6" s="192"/>
      <c r="I6" s="192"/>
      <c r="J6" s="192"/>
      <c r="K6" s="19"/>
      <c r="L6" s="15"/>
      <c r="N6" s="71" t="s">
        <v>11</v>
      </c>
      <c r="O6" s="75" t="s">
        <v>22</v>
      </c>
      <c r="P6" s="71" t="s">
        <v>11</v>
      </c>
      <c r="Q6" s="76" t="s">
        <v>46</v>
      </c>
      <c r="R6" s="3" t="s">
        <v>48</v>
      </c>
      <c r="S6" s="3" t="s">
        <v>48</v>
      </c>
      <c r="T6" s="4" t="s">
        <v>1</v>
      </c>
      <c r="U6" s="4" t="s">
        <v>1</v>
      </c>
      <c r="V6" s="4" t="s">
        <v>78</v>
      </c>
      <c r="W6" s="4" t="s">
        <v>78</v>
      </c>
      <c r="X6" s="4" t="s">
        <v>78</v>
      </c>
      <c r="Y6" s="4" t="s">
        <v>78</v>
      </c>
      <c r="Z6" s="4" t="s">
        <v>78</v>
      </c>
      <c r="AA6" s="4" t="s">
        <v>78</v>
      </c>
      <c r="AB6" s="4" t="s">
        <v>78</v>
      </c>
      <c r="AC6" s="4" t="s">
        <v>78</v>
      </c>
      <c r="AD6" s="5">
        <v>15</v>
      </c>
      <c r="AE6" s="6" t="s">
        <v>46</v>
      </c>
    </row>
    <row r="7" spans="2:31" ht="15" customHeight="1" x14ac:dyDescent="0.25">
      <c r="D7" s="193" t="s">
        <v>94</v>
      </c>
      <c r="E7" s="193"/>
      <c r="F7" s="193"/>
      <c r="G7" s="193"/>
      <c r="H7" s="193"/>
      <c r="I7" s="193"/>
      <c r="J7" s="193"/>
      <c r="K7" s="20"/>
      <c r="L7" s="16"/>
      <c r="N7" s="71" t="s">
        <v>12</v>
      </c>
      <c r="O7" s="75" t="s">
        <v>23</v>
      </c>
      <c r="P7" s="71" t="s">
        <v>12</v>
      </c>
      <c r="Q7" s="76" t="s">
        <v>1</v>
      </c>
      <c r="R7" s="3" t="s">
        <v>48</v>
      </c>
      <c r="S7" s="3" t="s">
        <v>48</v>
      </c>
      <c r="T7" s="4" t="s">
        <v>1</v>
      </c>
      <c r="U7" s="4" t="s">
        <v>1</v>
      </c>
      <c r="V7" s="4" t="s">
        <v>78</v>
      </c>
      <c r="W7" s="4" t="s">
        <v>78</v>
      </c>
      <c r="X7" s="4" t="s">
        <v>78</v>
      </c>
      <c r="Y7" s="4" t="s">
        <v>78</v>
      </c>
      <c r="Z7" s="4" t="s">
        <v>78</v>
      </c>
      <c r="AA7" s="4" t="s">
        <v>78</v>
      </c>
      <c r="AB7" s="4" t="s">
        <v>78</v>
      </c>
      <c r="AC7" s="4" t="s">
        <v>78</v>
      </c>
      <c r="AD7" s="5">
        <v>16</v>
      </c>
      <c r="AE7" s="6" t="s">
        <v>1</v>
      </c>
    </row>
    <row r="8" spans="2:31" ht="15" customHeight="1" x14ac:dyDescent="0.25">
      <c r="D8" s="193"/>
      <c r="E8" s="193"/>
      <c r="F8" s="193"/>
      <c r="G8" s="193"/>
      <c r="H8" s="193"/>
      <c r="I8" s="193"/>
      <c r="J8" s="193"/>
      <c r="K8" s="20"/>
      <c r="L8" s="16"/>
      <c r="N8" s="71" t="s">
        <v>24</v>
      </c>
      <c r="O8" s="75" t="s">
        <v>25</v>
      </c>
      <c r="P8" s="71" t="s">
        <v>24</v>
      </c>
      <c r="Q8" s="76" t="s">
        <v>2</v>
      </c>
      <c r="R8" s="3" t="s">
        <v>48</v>
      </c>
      <c r="S8" s="3" t="s">
        <v>48</v>
      </c>
      <c r="T8" s="4" t="s">
        <v>78</v>
      </c>
      <c r="U8" s="4" t="s">
        <v>78</v>
      </c>
      <c r="V8" s="4" t="s">
        <v>78</v>
      </c>
      <c r="W8" s="4" t="s">
        <v>78</v>
      </c>
      <c r="X8" s="4" t="s">
        <v>78</v>
      </c>
      <c r="Y8" s="4" t="s">
        <v>78</v>
      </c>
      <c r="Z8" s="4" t="s">
        <v>78</v>
      </c>
      <c r="AA8" s="4" t="s">
        <v>78</v>
      </c>
      <c r="AB8" s="4" t="s">
        <v>78</v>
      </c>
      <c r="AC8" s="4" t="s">
        <v>78</v>
      </c>
      <c r="AD8" s="5">
        <v>17</v>
      </c>
      <c r="AE8" s="6" t="s">
        <v>1</v>
      </c>
    </row>
    <row r="9" spans="2:31" ht="15.75" thickBot="1" x14ac:dyDescent="0.3">
      <c r="N9" s="71" t="s">
        <v>13</v>
      </c>
      <c r="O9" s="75" t="s">
        <v>26</v>
      </c>
      <c r="P9" s="198" t="s">
        <v>33</v>
      </c>
      <c r="Q9" s="76" t="s">
        <v>39</v>
      </c>
      <c r="R9" s="3" t="s">
        <v>48</v>
      </c>
      <c r="S9" s="3" t="s">
        <v>48</v>
      </c>
      <c r="T9" s="4" t="s">
        <v>78</v>
      </c>
      <c r="U9" s="4" t="s">
        <v>78</v>
      </c>
      <c r="V9" s="4" t="s">
        <v>78</v>
      </c>
      <c r="W9" s="4" t="s">
        <v>78</v>
      </c>
      <c r="X9" s="4" t="s">
        <v>78</v>
      </c>
      <c r="Y9" s="4" t="s">
        <v>78</v>
      </c>
      <c r="Z9" s="4" t="s">
        <v>78</v>
      </c>
      <c r="AA9" s="4" t="s">
        <v>78</v>
      </c>
      <c r="AB9" s="4" t="s">
        <v>78</v>
      </c>
      <c r="AC9" s="4" t="s">
        <v>78</v>
      </c>
      <c r="AD9" s="5">
        <v>18</v>
      </c>
      <c r="AE9" s="6" t="s">
        <v>2</v>
      </c>
    </row>
    <row r="10" spans="2:31" ht="15.75" thickTop="1" x14ac:dyDescent="0.25">
      <c r="B10" s="183" t="s">
        <v>85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5"/>
      <c r="N10" s="71" t="s">
        <v>14</v>
      </c>
      <c r="O10" s="75" t="s">
        <v>27</v>
      </c>
      <c r="P10" s="198"/>
      <c r="Q10" s="76" t="s">
        <v>40</v>
      </c>
      <c r="R10" s="3" t="s">
        <v>48</v>
      </c>
      <c r="S10" s="3" t="s">
        <v>48</v>
      </c>
      <c r="T10" s="4" t="s">
        <v>78</v>
      </c>
      <c r="U10" s="4" t="s">
        <v>78</v>
      </c>
      <c r="V10" s="4" t="s">
        <v>78</v>
      </c>
      <c r="W10" s="4" t="s">
        <v>78</v>
      </c>
      <c r="X10" s="4" t="s">
        <v>78</v>
      </c>
      <c r="Y10" s="4" t="s">
        <v>78</v>
      </c>
      <c r="Z10" s="4" t="s">
        <v>78</v>
      </c>
      <c r="AA10" s="4" t="s">
        <v>78</v>
      </c>
      <c r="AB10" s="4" t="s">
        <v>78</v>
      </c>
      <c r="AC10" s="4" t="s">
        <v>78</v>
      </c>
      <c r="AD10" s="5">
        <v>19</v>
      </c>
      <c r="AE10" s="6" t="s">
        <v>2</v>
      </c>
    </row>
    <row r="11" spans="2:31" x14ac:dyDescent="0.25">
      <c r="B11" s="186"/>
      <c r="C11" s="187"/>
      <c r="D11" s="187"/>
      <c r="E11" s="187"/>
      <c r="F11" s="187"/>
      <c r="G11" s="187"/>
      <c r="H11" s="187"/>
      <c r="I11" s="187"/>
      <c r="J11" s="187"/>
      <c r="K11" s="187"/>
      <c r="L11" s="188"/>
      <c r="N11" s="71" t="s">
        <v>15</v>
      </c>
      <c r="O11" s="75" t="s">
        <v>28</v>
      </c>
      <c r="P11" s="198" t="s">
        <v>34</v>
      </c>
      <c r="Q11" s="76" t="s">
        <v>41</v>
      </c>
      <c r="R11" s="3" t="s">
        <v>48</v>
      </c>
      <c r="S11" s="3" t="s">
        <v>48</v>
      </c>
      <c r="T11" s="4" t="s">
        <v>78</v>
      </c>
      <c r="U11" s="4" t="s">
        <v>78</v>
      </c>
      <c r="V11" s="4" t="s">
        <v>78</v>
      </c>
      <c r="W11" s="4" t="s">
        <v>78</v>
      </c>
      <c r="X11" s="4" t="s">
        <v>78</v>
      </c>
      <c r="Y11" s="4" t="s">
        <v>78</v>
      </c>
      <c r="Z11" s="4" t="s">
        <v>78</v>
      </c>
      <c r="AA11" s="4" t="s">
        <v>78</v>
      </c>
      <c r="AB11" s="4" t="s">
        <v>78</v>
      </c>
      <c r="AC11" s="4" t="s">
        <v>78</v>
      </c>
      <c r="AD11" s="5">
        <v>20</v>
      </c>
      <c r="AE11" s="6" t="s">
        <v>2</v>
      </c>
    </row>
    <row r="12" spans="2:31" ht="15.75" thickBot="1" x14ac:dyDescent="0.3">
      <c r="B12" s="189"/>
      <c r="C12" s="190"/>
      <c r="D12" s="190"/>
      <c r="E12" s="190"/>
      <c r="F12" s="190"/>
      <c r="G12" s="190"/>
      <c r="H12" s="190"/>
      <c r="I12" s="190"/>
      <c r="J12" s="190"/>
      <c r="K12" s="190"/>
      <c r="L12" s="191"/>
      <c r="N12" s="71" t="s">
        <v>16</v>
      </c>
      <c r="O12" s="75" t="s">
        <v>29</v>
      </c>
      <c r="P12" s="198"/>
      <c r="Q12" s="76" t="s">
        <v>42</v>
      </c>
      <c r="R12" s="3" t="s">
        <v>48</v>
      </c>
      <c r="S12" s="3" t="s">
        <v>48</v>
      </c>
      <c r="T12" s="4" t="s">
        <v>78</v>
      </c>
      <c r="U12" s="4" t="s">
        <v>78</v>
      </c>
      <c r="V12" s="4" t="s">
        <v>78</v>
      </c>
      <c r="W12" s="4" t="s">
        <v>78</v>
      </c>
      <c r="X12" s="4" t="s">
        <v>78</v>
      </c>
      <c r="Y12" s="4" t="s">
        <v>78</v>
      </c>
      <c r="Z12" s="4" t="s">
        <v>78</v>
      </c>
      <c r="AA12" s="4" t="s">
        <v>78</v>
      </c>
      <c r="AB12" s="4" t="s">
        <v>78</v>
      </c>
      <c r="AC12" s="4" t="s">
        <v>78</v>
      </c>
      <c r="AD12" s="5">
        <v>21</v>
      </c>
      <c r="AE12" s="6" t="s">
        <v>2</v>
      </c>
    </row>
    <row r="13" spans="2:31" ht="15.75" thickTop="1" x14ac:dyDescent="0.25">
      <c r="N13" s="71" t="s">
        <v>17</v>
      </c>
      <c r="O13" s="75" t="s">
        <v>30</v>
      </c>
      <c r="P13" s="198" t="s">
        <v>35</v>
      </c>
      <c r="Q13" s="76" t="s">
        <v>43</v>
      </c>
      <c r="R13" s="3" t="s">
        <v>48</v>
      </c>
      <c r="S13" s="3" t="s">
        <v>48</v>
      </c>
      <c r="T13" s="4" t="s">
        <v>78</v>
      </c>
      <c r="U13" s="4" t="s">
        <v>78</v>
      </c>
      <c r="V13" s="4" t="s">
        <v>78</v>
      </c>
      <c r="W13" s="4" t="s">
        <v>78</v>
      </c>
      <c r="X13" s="4" t="s">
        <v>78</v>
      </c>
      <c r="Y13" s="4" t="s">
        <v>78</v>
      </c>
      <c r="Z13" s="4" t="s">
        <v>78</v>
      </c>
      <c r="AA13" s="4" t="s">
        <v>78</v>
      </c>
      <c r="AB13" s="4" t="s">
        <v>78</v>
      </c>
      <c r="AC13" s="4" t="s">
        <v>78</v>
      </c>
      <c r="AD13" s="5">
        <v>22</v>
      </c>
      <c r="AE13" s="6" t="s">
        <v>2</v>
      </c>
    </row>
    <row r="14" spans="2:31" ht="15.6" customHeight="1" x14ac:dyDescent="0.25">
      <c r="B14" s="201" t="s">
        <v>95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N14" s="71" t="s">
        <v>18</v>
      </c>
      <c r="O14" s="75" t="s">
        <v>37</v>
      </c>
      <c r="P14" s="198"/>
      <c r="Q14" s="76" t="s">
        <v>44</v>
      </c>
      <c r="R14" s="3" t="s">
        <v>48</v>
      </c>
      <c r="S14" s="3" t="s">
        <v>48</v>
      </c>
      <c r="T14" s="4" t="s">
        <v>78</v>
      </c>
      <c r="U14" s="4" t="s">
        <v>78</v>
      </c>
      <c r="V14" s="4" t="s">
        <v>78</v>
      </c>
      <c r="W14" s="4" t="s">
        <v>78</v>
      </c>
      <c r="X14" s="4" t="s">
        <v>78</v>
      </c>
      <c r="Y14" s="4" t="s">
        <v>78</v>
      </c>
      <c r="Z14" s="4" t="s">
        <v>78</v>
      </c>
      <c r="AA14" s="4" t="s">
        <v>78</v>
      </c>
      <c r="AB14" s="4" t="s">
        <v>78</v>
      </c>
      <c r="AC14" s="4" t="s">
        <v>78</v>
      </c>
      <c r="AD14" s="5">
        <v>23</v>
      </c>
      <c r="AE14" s="6" t="s">
        <v>2</v>
      </c>
    </row>
    <row r="15" spans="2:31" ht="15.6" customHeight="1" x14ac:dyDescent="0.25"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N15" s="71"/>
      <c r="O15" s="75" t="s">
        <v>31</v>
      </c>
      <c r="P15" s="71" t="s">
        <v>36</v>
      </c>
      <c r="Q15" s="76" t="s">
        <v>45</v>
      </c>
      <c r="R15" s="3" t="s">
        <v>48</v>
      </c>
      <c r="S15" s="3" t="s">
        <v>48</v>
      </c>
      <c r="T15" s="4" t="s">
        <v>78</v>
      </c>
      <c r="U15" s="4" t="s">
        <v>78</v>
      </c>
      <c r="V15" s="4" t="s">
        <v>78</v>
      </c>
      <c r="W15" s="4" t="s">
        <v>78</v>
      </c>
      <c r="X15" s="4" t="s">
        <v>78</v>
      </c>
      <c r="Y15" s="4" t="s">
        <v>78</v>
      </c>
      <c r="Z15" s="4" t="s">
        <v>78</v>
      </c>
      <c r="AA15" s="4" t="s">
        <v>78</v>
      </c>
      <c r="AB15" s="4" t="s">
        <v>78</v>
      </c>
      <c r="AC15" s="4" t="s">
        <v>78</v>
      </c>
      <c r="AD15" s="5">
        <v>24</v>
      </c>
      <c r="AE15" s="6" t="s">
        <v>2</v>
      </c>
    </row>
    <row r="16" spans="2:31" ht="14.45" customHeight="1" x14ac:dyDescent="0.25"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AD16" s="5">
        <v>25</v>
      </c>
      <c r="AE16" s="6" t="s">
        <v>2</v>
      </c>
    </row>
    <row r="17" spans="2:31" ht="14.45" customHeight="1" x14ac:dyDescent="0.25"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AD17" s="5">
        <v>26</v>
      </c>
      <c r="AE17" s="6" t="s">
        <v>2</v>
      </c>
    </row>
    <row r="18" spans="2:31" ht="14.45" customHeight="1" x14ac:dyDescent="0.25"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AD18" s="5">
        <v>27</v>
      </c>
      <c r="AE18" s="6" t="s">
        <v>2</v>
      </c>
    </row>
    <row r="19" spans="2:31" ht="15.6" customHeight="1" x14ac:dyDescent="0.25"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AD19" s="5">
        <v>28</v>
      </c>
      <c r="AE19" s="6" t="s">
        <v>2</v>
      </c>
    </row>
    <row r="20" spans="2:31" ht="15.6" customHeight="1" x14ac:dyDescent="0.25"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AD20" s="5">
        <v>29</v>
      </c>
      <c r="AE20" s="6" t="s">
        <v>2</v>
      </c>
    </row>
    <row r="21" spans="2:31" ht="29.25" customHeight="1" x14ac:dyDescent="0.25"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AD21" s="5">
        <v>30</v>
      </c>
      <c r="AE21" s="6" t="s">
        <v>2</v>
      </c>
    </row>
    <row r="22" spans="2:31" ht="15.6" customHeight="1" x14ac:dyDescent="0.25">
      <c r="B22" s="202" t="s">
        <v>96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AD22" s="5">
        <v>31</v>
      </c>
      <c r="AE22" s="6" t="s">
        <v>2</v>
      </c>
    </row>
    <row r="23" spans="2:31" ht="15.6" customHeight="1" x14ac:dyDescent="0.25"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AD23" s="5">
        <v>32</v>
      </c>
      <c r="AE23" s="6" t="s">
        <v>2</v>
      </c>
    </row>
    <row r="24" spans="2:31" ht="132" customHeight="1" x14ac:dyDescent="0.25"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AD24" s="5">
        <v>33</v>
      </c>
      <c r="AE24" s="6" t="s">
        <v>2</v>
      </c>
    </row>
    <row r="25" spans="2:31" ht="34.5" customHeight="1" x14ac:dyDescent="0.25">
      <c r="B25" s="200" t="s">
        <v>97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AD25" s="5">
        <v>34</v>
      </c>
      <c r="AE25" s="6" t="s">
        <v>2</v>
      </c>
    </row>
    <row r="26" spans="2:31" ht="18.75" x14ac:dyDescent="0.25">
      <c r="B26" s="77" t="s">
        <v>87</v>
      </c>
      <c r="C26" s="78"/>
      <c r="D26" s="78"/>
      <c r="E26" s="78"/>
      <c r="F26" s="78"/>
      <c r="G26" s="78"/>
      <c r="H26" s="78"/>
      <c r="I26" s="78"/>
      <c r="J26" s="78"/>
      <c r="K26" s="78"/>
      <c r="L26" s="79"/>
      <c r="AD26" s="5">
        <v>35</v>
      </c>
      <c r="AE26" s="6" t="s">
        <v>39</v>
      </c>
    </row>
    <row r="27" spans="2:31" x14ac:dyDescent="0.25">
      <c r="AD27" s="5">
        <v>36</v>
      </c>
      <c r="AE27" s="6" t="s">
        <v>39</v>
      </c>
    </row>
    <row r="28" spans="2:31" ht="18.75" x14ac:dyDescent="0.25">
      <c r="B28" s="78" t="s">
        <v>0</v>
      </c>
      <c r="C28" s="78"/>
      <c r="D28" s="78"/>
      <c r="E28" s="78"/>
      <c r="F28" s="78"/>
      <c r="G28" s="78"/>
      <c r="AD28" s="5">
        <v>37</v>
      </c>
      <c r="AE28" s="6" t="s">
        <v>39</v>
      </c>
    </row>
    <row r="29" spans="2:31" ht="18.75" x14ac:dyDescent="0.25">
      <c r="B29" s="78"/>
      <c r="C29" s="78"/>
      <c r="D29" s="78"/>
      <c r="E29" s="78"/>
      <c r="F29" s="78"/>
      <c r="G29" s="78"/>
      <c r="AD29" s="5"/>
      <c r="AE29" s="6"/>
    </row>
    <row r="30" spans="2:31" ht="18.75" x14ac:dyDescent="0.25">
      <c r="B30" s="80" t="s">
        <v>1</v>
      </c>
      <c r="C30" s="78" t="s">
        <v>4</v>
      </c>
      <c r="D30" s="78" t="s">
        <v>5</v>
      </c>
      <c r="E30" s="81" t="s">
        <v>80</v>
      </c>
      <c r="F30" s="78"/>
      <c r="G30" s="78"/>
      <c r="AD30" s="5">
        <v>38</v>
      </c>
      <c r="AE30" s="6" t="s">
        <v>39</v>
      </c>
    </row>
    <row r="31" spans="2:31" ht="18.75" x14ac:dyDescent="0.25">
      <c r="B31" s="80" t="s">
        <v>78</v>
      </c>
      <c r="C31" s="78" t="s">
        <v>79</v>
      </c>
      <c r="D31" s="78" t="s">
        <v>5</v>
      </c>
      <c r="E31" s="81" t="s">
        <v>77</v>
      </c>
      <c r="F31" s="78"/>
      <c r="G31" s="78"/>
      <c r="AD31" s="5">
        <v>39</v>
      </c>
      <c r="AE31" s="6" t="s">
        <v>39</v>
      </c>
    </row>
    <row r="32" spans="2:31" ht="15.75" x14ac:dyDescent="0.25">
      <c r="B32" s="9"/>
      <c r="E32" s="82"/>
      <c r="AD32" s="5"/>
      <c r="AE32" s="6"/>
    </row>
    <row r="33" spans="2:31" x14ac:dyDescent="0.25">
      <c r="AD33" s="5">
        <v>40</v>
      </c>
      <c r="AE33" s="6" t="s">
        <v>40</v>
      </c>
    </row>
    <row r="34" spans="2:31" ht="15.75" x14ac:dyDescent="0.25">
      <c r="B34" s="82" t="s">
        <v>88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AD34" s="5">
        <v>41</v>
      </c>
      <c r="AE34" s="6" t="s">
        <v>40</v>
      </c>
    </row>
    <row r="35" spans="2:31" ht="30" customHeight="1" x14ac:dyDescent="0.25">
      <c r="B35" s="199" t="s">
        <v>93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84"/>
      <c r="AD35" s="5">
        <v>42</v>
      </c>
      <c r="AE35" s="6" t="s">
        <v>40</v>
      </c>
    </row>
    <row r="36" spans="2:31" ht="14.45" customHeight="1" x14ac:dyDescent="0.25"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84"/>
      <c r="AD36" s="5">
        <v>43</v>
      </c>
      <c r="AE36" s="6" t="s">
        <v>40</v>
      </c>
    </row>
    <row r="37" spans="2:31" ht="14.45" customHeight="1" x14ac:dyDescent="0.25"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84"/>
      <c r="AD37" s="5">
        <v>44</v>
      </c>
      <c r="AE37" s="6" t="s">
        <v>40</v>
      </c>
    </row>
    <row r="38" spans="2:31" ht="15.75" x14ac:dyDescent="0.25"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84"/>
      <c r="AD38" s="5">
        <v>45</v>
      </c>
      <c r="AE38" s="6" t="s">
        <v>41</v>
      </c>
    </row>
    <row r="39" spans="2:31" ht="15.75" x14ac:dyDescent="0.25"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84"/>
      <c r="AD39" s="5">
        <v>46</v>
      </c>
      <c r="AE39" s="6" t="s">
        <v>41</v>
      </c>
    </row>
    <row r="40" spans="2:31" ht="51.75" customHeight="1" x14ac:dyDescent="0.25"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84"/>
      <c r="AD40" s="5">
        <v>47</v>
      </c>
      <c r="AE40" s="6" t="s">
        <v>41</v>
      </c>
    </row>
    <row r="41" spans="2:31" ht="15.75" x14ac:dyDescent="0.25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AD41" s="5">
        <v>48</v>
      </c>
      <c r="AE41" s="6" t="s">
        <v>41</v>
      </c>
    </row>
    <row r="42" spans="2:31" s="17" customFormat="1" ht="31.9" customHeight="1" x14ac:dyDescent="0.25">
      <c r="B42" s="199" t="s">
        <v>47</v>
      </c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AD42" s="7">
        <v>49</v>
      </c>
      <c r="AE42" s="8" t="s">
        <v>41</v>
      </c>
    </row>
    <row r="43" spans="2:31" ht="125.25" customHeight="1" x14ac:dyDescent="0.25">
      <c r="B43" s="196" t="s">
        <v>121</v>
      </c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7"/>
      <c r="AD43" s="5">
        <v>51</v>
      </c>
      <c r="AE43" s="6" t="s">
        <v>42</v>
      </c>
    </row>
    <row r="44" spans="2:31" ht="18.75" customHeight="1" x14ac:dyDescent="0.25"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AD44" s="5">
        <v>52</v>
      </c>
      <c r="AE44" s="6" t="s">
        <v>42</v>
      </c>
    </row>
    <row r="45" spans="2:31" ht="18.75" customHeight="1" x14ac:dyDescent="0.25">
      <c r="B45" s="194" t="s">
        <v>89</v>
      </c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AD45" s="5">
        <v>53</v>
      </c>
      <c r="AE45" s="6" t="s">
        <v>42</v>
      </c>
    </row>
    <row r="46" spans="2:31" ht="18.75" customHeight="1" x14ac:dyDescent="0.25">
      <c r="B46" s="195" t="s">
        <v>98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AD46" s="5">
        <v>54</v>
      </c>
      <c r="AE46" s="6" t="s">
        <v>42</v>
      </c>
    </row>
    <row r="47" spans="2:31" ht="15.75" x14ac:dyDescent="0.25">
      <c r="B47" s="85"/>
      <c r="AD47" s="5">
        <v>55</v>
      </c>
      <c r="AE47" s="6" t="s">
        <v>43</v>
      </c>
    </row>
    <row r="48" spans="2:31" hidden="1" x14ac:dyDescent="0.25">
      <c r="AD48" s="5">
        <v>56</v>
      </c>
      <c r="AE48" s="6" t="s">
        <v>43</v>
      </c>
    </row>
    <row r="49" spans="2:31" hidden="1" x14ac:dyDescent="0.25">
      <c r="B49" s="86"/>
      <c r="AD49" s="5">
        <v>57</v>
      </c>
      <c r="AE49" s="6" t="s">
        <v>43</v>
      </c>
    </row>
    <row r="50" spans="2:31" hidden="1" x14ac:dyDescent="0.25">
      <c r="AD50" s="5">
        <v>58</v>
      </c>
      <c r="AE50" s="6" t="s">
        <v>43</v>
      </c>
    </row>
    <row r="51" spans="2:31" hidden="1" x14ac:dyDescent="0.25">
      <c r="B51" s="87"/>
      <c r="AD51" s="5">
        <v>59</v>
      </c>
      <c r="AE51" s="6" t="s">
        <v>43</v>
      </c>
    </row>
    <row r="52" spans="2:31" hidden="1" x14ac:dyDescent="0.25">
      <c r="AD52" s="5">
        <v>60</v>
      </c>
      <c r="AE52" s="6" t="s">
        <v>44</v>
      </c>
    </row>
    <row r="53" spans="2:31" hidden="1" x14ac:dyDescent="0.25">
      <c r="AD53" s="5">
        <v>61</v>
      </c>
      <c r="AE53" s="6" t="s">
        <v>44</v>
      </c>
    </row>
    <row r="54" spans="2:31" hidden="1" x14ac:dyDescent="0.25">
      <c r="AD54" s="5">
        <v>62</v>
      </c>
      <c r="AE54" s="6" t="s">
        <v>44</v>
      </c>
    </row>
    <row r="55" spans="2:31" hidden="1" x14ac:dyDescent="0.25">
      <c r="AD55" s="5">
        <v>64</v>
      </c>
      <c r="AE55" s="6" t="s">
        <v>44</v>
      </c>
    </row>
    <row r="56" spans="2:31" hidden="1" x14ac:dyDescent="0.25">
      <c r="AD56" s="5">
        <v>65</v>
      </c>
      <c r="AE56" s="6" t="s">
        <v>45</v>
      </c>
    </row>
    <row r="57" spans="2:31" hidden="1" x14ac:dyDescent="0.25">
      <c r="AD57" s="5">
        <v>66</v>
      </c>
      <c r="AE57" s="6" t="s">
        <v>45</v>
      </c>
    </row>
    <row r="58" spans="2:31" hidden="1" x14ac:dyDescent="0.25">
      <c r="AD58" s="5">
        <v>67</v>
      </c>
      <c r="AE58" s="6" t="s">
        <v>45</v>
      </c>
    </row>
    <row r="59" spans="2:31" hidden="1" x14ac:dyDescent="0.25">
      <c r="AD59" s="5">
        <v>68</v>
      </c>
      <c r="AE59" s="6" t="s">
        <v>45</v>
      </c>
    </row>
    <row r="60" spans="2:31" hidden="1" x14ac:dyDescent="0.25">
      <c r="AD60" s="5">
        <v>69</v>
      </c>
      <c r="AE60" s="6" t="s">
        <v>45</v>
      </c>
    </row>
    <row r="61" spans="2:31" hidden="1" x14ac:dyDescent="0.25">
      <c r="AD61" s="5">
        <v>70</v>
      </c>
      <c r="AE61" s="6" t="s">
        <v>45</v>
      </c>
    </row>
    <row r="62" spans="2:31" hidden="1" x14ac:dyDescent="0.25">
      <c r="AD62" s="5">
        <v>71</v>
      </c>
      <c r="AE62" s="6" t="s">
        <v>45</v>
      </c>
    </row>
    <row r="63" spans="2:31" hidden="1" x14ac:dyDescent="0.25">
      <c r="AD63" s="5">
        <v>72</v>
      </c>
      <c r="AE63" s="6" t="s">
        <v>45</v>
      </c>
    </row>
    <row r="64" spans="2:31" hidden="1" x14ac:dyDescent="0.25">
      <c r="AD64" s="5">
        <v>73</v>
      </c>
      <c r="AE64" s="6" t="s">
        <v>45</v>
      </c>
    </row>
    <row r="65" spans="30:31" hidden="1" x14ac:dyDescent="0.25">
      <c r="AD65" s="5">
        <v>74</v>
      </c>
      <c r="AE65" s="6" t="s">
        <v>45</v>
      </c>
    </row>
  </sheetData>
  <sheetProtection password="BBD0" sheet="1" objects="1" scenarios="1" selectLockedCells="1" pivotTables="0"/>
  <mergeCells count="17">
    <mergeCell ref="B45:L45"/>
    <mergeCell ref="B46:L46"/>
    <mergeCell ref="B43:L43"/>
    <mergeCell ref="B44:L44"/>
    <mergeCell ref="P9:P10"/>
    <mergeCell ref="P11:P12"/>
    <mergeCell ref="P13:P14"/>
    <mergeCell ref="B42:M42"/>
    <mergeCell ref="B35:L40"/>
    <mergeCell ref="B25:L25"/>
    <mergeCell ref="B14:L21"/>
    <mergeCell ref="B22:L24"/>
    <mergeCell ref="D1:J2"/>
    <mergeCell ref="B10:L12"/>
    <mergeCell ref="D3:J4"/>
    <mergeCell ref="D5:J6"/>
    <mergeCell ref="D7:J8"/>
  </mergeCells>
  <conditionalFormatting sqref="D5 L5:L6">
    <cfRule type="containsText" dxfId="16" priority="3" operator="containsText" text="remplir date">
      <formula>NOT(ISERROR(SEARCH("remplir date",D5)))</formula>
    </cfRule>
  </conditionalFormatting>
  <conditionalFormatting sqref="D7">
    <cfRule type="containsText" dxfId="15" priority="2" operator="containsText" text="remplir lieu">
      <formula>NOT(ISERROR(SEARCH("remplir lieu",D7)))</formula>
    </cfRule>
  </conditionalFormatting>
  <printOptions horizontalCentered="1" verticalCentered="1"/>
  <pageMargins left="0.19685039370078741" right="0.19685039370078741" top="0.78740157480314965" bottom="0.78740157480314965" header="0" footer="0"/>
  <pageSetup paperSize="9" scale="6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BF98B8A0-C812-4EFA-B2DA-91BBE55B44F6}">
            <xm:f>NOT(ISERROR(SEARCH("remplir championnat",D1)))</xm:f>
            <xm:f>"remplir championnat"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D1 D3 L3:L4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7"/>
  <sheetViews>
    <sheetView showGridLines="0" showRowColHeaders="0" tabSelected="1" showRuler="0" zoomScale="80" zoomScaleNormal="80" workbookViewId="0">
      <selection activeCell="L44" sqref="L44"/>
    </sheetView>
  </sheetViews>
  <sheetFormatPr baseColWidth="10" defaultColWidth="0" defaultRowHeight="15" customHeight="1" zeroHeight="1" x14ac:dyDescent="0.25"/>
  <cols>
    <col min="1" max="1" width="6" style="72" customWidth="1"/>
    <col min="2" max="12" width="12" style="72" customWidth="1"/>
    <col min="13" max="13" width="11.42578125" style="72" customWidth="1"/>
    <col min="14" max="17" width="0" style="72" hidden="1" customWidth="1"/>
    <col min="18" max="29" width="7.42578125" style="72" hidden="1" customWidth="1"/>
    <col min="30" max="31" width="11.42578125" style="72" hidden="1" customWidth="1"/>
    <col min="32" max="33" width="0" style="72" hidden="1" customWidth="1"/>
    <col min="34" max="16384" width="11.42578125" style="72" hidden="1"/>
  </cols>
  <sheetData>
    <row r="1" spans="2:12" ht="18.399999999999999" customHeight="1" x14ac:dyDescent="0.25">
      <c r="D1" s="182" t="s">
        <v>86</v>
      </c>
      <c r="E1" s="182"/>
      <c r="F1" s="182"/>
      <c r="G1" s="182"/>
      <c r="H1" s="182"/>
      <c r="I1" s="182"/>
      <c r="J1" s="182"/>
      <c r="K1" s="18"/>
    </row>
    <row r="2" spans="2:12" ht="14.45" customHeight="1" x14ac:dyDescent="0.25">
      <c r="D2" s="182"/>
      <c r="E2" s="182"/>
      <c r="F2" s="182"/>
      <c r="G2" s="182"/>
      <c r="H2" s="182"/>
      <c r="I2" s="182"/>
      <c r="J2" s="182"/>
      <c r="K2" s="18"/>
    </row>
    <row r="3" spans="2:12" ht="14.45" customHeight="1" x14ac:dyDescent="0.25">
      <c r="D3" s="182" t="s">
        <v>92</v>
      </c>
      <c r="E3" s="182"/>
      <c r="F3" s="182"/>
      <c r="G3" s="182"/>
      <c r="H3" s="182"/>
      <c r="I3" s="182"/>
      <c r="J3" s="182"/>
      <c r="K3" s="18"/>
      <c r="L3" s="14"/>
    </row>
    <row r="4" spans="2:12" ht="14.45" customHeight="1" x14ac:dyDescent="0.25">
      <c r="D4" s="182"/>
      <c r="E4" s="182"/>
      <c r="F4" s="182"/>
      <c r="G4" s="182"/>
      <c r="H4" s="182"/>
      <c r="I4" s="182"/>
      <c r="J4" s="182"/>
      <c r="K4" s="18"/>
      <c r="L4" s="14"/>
    </row>
    <row r="5" spans="2:12" ht="14.45" customHeight="1" x14ac:dyDescent="0.25">
      <c r="D5" s="192">
        <v>44534</v>
      </c>
      <c r="E5" s="192"/>
      <c r="F5" s="192"/>
      <c r="G5" s="192"/>
      <c r="H5" s="192"/>
      <c r="I5" s="192"/>
      <c r="J5" s="192"/>
      <c r="K5" s="19"/>
      <c r="L5" s="15"/>
    </row>
    <row r="6" spans="2:12" ht="14.45" customHeight="1" x14ac:dyDescent="0.25">
      <c r="D6" s="192"/>
      <c r="E6" s="192"/>
      <c r="F6" s="192"/>
      <c r="G6" s="192"/>
      <c r="H6" s="192"/>
      <c r="I6" s="192"/>
      <c r="J6" s="192"/>
      <c r="K6" s="19"/>
      <c r="L6" s="15"/>
    </row>
    <row r="7" spans="2:12" ht="15" customHeight="1" x14ac:dyDescent="0.25">
      <c r="D7" s="193" t="s">
        <v>94</v>
      </c>
      <c r="E7" s="193"/>
      <c r="F7" s="193"/>
      <c r="G7" s="193"/>
      <c r="H7" s="193"/>
      <c r="I7" s="193"/>
      <c r="J7" s="193"/>
      <c r="K7" s="20"/>
      <c r="L7" s="16"/>
    </row>
    <row r="8" spans="2:12" ht="15" customHeight="1" x14ac:dyDescent="0.25">
      <c r="D8" s="193"/>
      <c r="E8" s="193"/>
      <c r="F8" s="193"/>
      <c r="G8" s="193"/>
      <c r="H8" s="193"/>
      <c r="I8" s="193"/>
      <c r="J8" s="193"/>
      <c r="K8" s="20"/>
      <c r="L8" s="16"/>
    </row>
    <row r="9" spans="2:12" s="161" customFormat="1" x14ac:dyDescent="0.25">
      <c r="D9" s="208" t="s">
        <v>99</v>
      </c>
      <c r="E9" s="208"/>
      <c r="F9" s="208"/>
      <c r="G9" s="208"/>
      <c r="H9" s="208"/>
      <c r="I9" s="208"/>
      <c r="J9" s="208"/>
    </row>
    <row r="10" spans="2:12" s="161" customFormat="1" ht="15.75" customHeight="1" x14ac:dyDescent="0.25">
      <c r="B10" s="162"/>
      <c r="C10" s="162"/>
      <c r="D10" s="208"/>
      <c r="E10" s="208"/>
      <c r="F10" s="208"/>
      <c r="G10" s="208"/>
      <c r="H10" s="208"/>
      <c r="I10" s="208"/>
      <c r="J10" s="208"/>
      <c r="K10" s="162"/>
      <c r="L10" s="162"/>
    </row>
    <row r="11" spans="2:12" s="161" customFormat="1" ht="15.75" customHeight="1" x14ac:dyDescent="0.25"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</row>
    <row r="12" spans="2:12" s="161" customFormat="1" ht="15.75" customHeight="1" x14ac:dyDescent="0.25"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</row>
    <row r="13" spans="2:12" s="161" customFormat="1" ht="15.75" customHeight="1" x14ac:dyDescent="0.25"/>
    <row r="14" spans="2:12" s="161" customFormat="1" ht="15.75" customHeight="1" x14ac:dyDescent="0.25"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</row>
    <row r="15" spans="2:12" s="161" customFormat="1" ht="15.75" customHeight="1" x14ac:dyDescent="0.25"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</row>
    <row r="16" spans="2:12" s="161" customFormat="1" ht="15.75" customHeight="1" x14ac:dyDescent="0.25"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</row>
    <row r="17" spans="1:12" s="161" customFormat="1" ht="15.75" customHeight="1" x14ac:dyDescent="0.25"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2" s="161" customFormat="1" ht="15.75" customHeight="1" x14ac:dyDescent="0.25"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</row>
    <row r="19" spans="1:12" s="161" customFormat="1" ht="15.75" customHeight="1" x14ac:dyDescent="0.25"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</row>
    <row r="20" spans="1:12" s="161" customFormat="1" ht="15.75" customHeight="1" x14ac:dyDescent="0.25"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</row>
    <row r="21" spans="1:12" s="161" customFormat="1" ht="15.75" customHeight="1" x14ac:dyDescent="0.25"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</row>
    <row r="22" spans="1:12" s="161" customFormat="1" ht="15.75" customHeight="1" x14ac:dyDescent="0.25"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</row>
    <row r="23" spans="1:12" s="161" customFormat="1" ht="15.75" customHeight="1" x14ac:dyDescent="0.25"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</row>
    <row r="24" spans="1:12" s="161" customFormat="1" ht="15.75" customHeight="1" x14ac:dyDescent="0.25"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</row>
    <row r="25" spans="1:12" s="161" customFormat="1" ht="15.75" customHeight="1" x14ac:dyDescent="0.25"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</row>
    <row r="26" spans="1:12" s="161" customFormat="1" ht="15.75" customHeight="1" x14ac:dyDescent="0.25">
      <c r="B26" s="165"/>
      <c r="C26" s="166"/>
      <c r="D26" s="166"/>
      <c r="E26" s="166"/>
      <c r="F26" s="166"/>
      <c r="G26" s="166"/>
      <c r="H26" s="166"/>
      <c r="I26" s="166"/>
      <c r="J26" s="166"/>
      <c r="K26" s="166"/>
      <c r="L26" s="167"/>
    </row>
    <row r="27" spans="1:12" s="161" customFormat="1" ht="15.75" customHeight="1" x14ac:dyDescent="0.25"/>
    <row r="28" spans="1:12" s="161" customFormat="1" ht="15.75" customHeight="1" x14ac:dyDescent="0.25">
      <c r="B28" s="166"/>
      <c r="C28" s="166"/>
      <c r="D28" s="166"/>
      <c r="E28" s="166"/>
      <c r="F28" s="166"/>
      <c r="G28" s="166"/>
    </row>
    <row r="29" spans="1:12" s="161" customFormat="1" ht="15.75" customHeight="1" x14ac:dyDescent="0.25">
      <c r="B29" s="166"/>
      <c r="C29" s="166"/>
      <c r="D29" s="166"/>
      <c r="E29" s="166"/>
      <c r="F29" s="166"/>
      <c r="G29" s="166"/>
    </row>
    <row r="30" spans="1:12" s="161" customFormat="1" ht="15.75" customHeight="1" x14ac:dyDescent="0.25">
      <c r="B30" s="166"/>
      <c r="C30" s="166"/>
      <c r="D30" s="166"/>
      <c r="E30" s="166"/>
      <c r="F30" s="166"/>
      <c r="G30" s="166"/>
    </row>
    <row r="31" spans="1:12" s="161" customFormat="1" ht="15.75" customHeight="1" x14ac:dyDescent="0.25">
      <c r="A31" s="176" t="s">
        <v>100</v>
      </c>
      <c r="B31" s="168"/>
      <c r="C31" s="166"/>
      <c r="D31" s="166"/>
      <c r="E31" s="169"/>
      <c r="F31" s="166"/>
      <c r="G31" s="166"/>
    </row>
    <row r="32" spans="1:12" s="161" customFormat="1" ht="15.75" customHeight="1" x14ac:dyDescent="0.25">
      <c r="A32" s="178" t="s">
        <v>106</v>
      </c>
      <c r="B32" s="178"/>
      <c r="C32" s="177"/>
      <c r="D32" s="178"/>
      <c r="E32" s="177"/>
      <c r="F32" s="178"/>
      <c r="G32" s="177"/>
      <c r="H32" s="178"/>
      <c r="I32" s="177"/>
      <c r="J32" s="178"/>
      <c r="K32" s="177"/>
      <c r="L32" s="178"/>
    </row>
    <row r="33" spans="1:12" s="161" customFormat="1" ht="15.75" customHeight="1" x14ac:dyDescent="0.25">
      <c r="A33" s="177" t="s">
        <v>101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</row>
    <row r="34" spans="1:12" s="161" customFormat="1" ht="15.75" customHeight="1" x14ac:dyDescent="0.25">
      <c r="A34" s="178" t="s">
        <v>102</v>
      </c>
      <c r="B34"/>
      <c r="C34" s="178"/>
      <c r="D34"/>
      <c r="E34" s="178"/>
      <c r="F34"/>
      <c r="G34" s="178"/>
      <c r="H34"/>
      <c r="I34" s="178"/>
      <c r="J34"/>
      <c r="K34" s="178"/>
      <c r="L34"/>
    </row>
    <row r="35" spans="1:12" s="161" customFormat="1" ht="15.75" customHeight="1" x14ac:dyDescent="0.25">
      <c r="A35" s="178" t="s">
        <v>103</v>
      </c>
      <c r="B35"/>
      <c r="C35" s="178"/>
      <c r="D35"/>
      <c r="E35" s="178"/>
      <c r="F35"/>
      <c r="G35" s="178"/>
      <c r="H35"/>
      <c r="I35" s="178"/>
      <c r="J35"/>
      <c r="K35" s="178"/>
      <c r="L35"/>
    </row>
    <row r="36" spans="1:12" s="161" customFormat="1" ht="15.75" customHeight="1" x14ac:dyDescent="0.25">
      <c r="A36" s="178" t="s">
        <v>104</v>
      </c>
      <c r="B36"/>
      <c r="C36" s="178"/>
      <c r="D36"/>
      <c r="E36" s="178"/>
      <c r="F36"/>
      <c r="G36" s="178"/>
      <c r="H36"/>
      <c r="I36" s="178"/>
      <c r="J36"/>
      <c r="K36" s="178"/>
      <c r="L36"/>
    </row>
    <row r="37" spans="1:12" s="161" customFormat="1" ht="15.75" customHeight="1" x14ac:dyDescent="0.25">
      <c r="A37" s="178" t="s">
        <v>105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</row>
    <row r="38" spans="1:12" s="161" customFormat="1" ht="15.75" customHeight="1" x14ac:dyDescent="0.25"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</row>
    <row r="39" spans="1:12" s="161" customFormat="1" ht="15.75" customHeight="1" x14ac:dyDescent="0.25">
      <c r="A39" s="176" t="s">
        <v>107</v>
      </c>
      <c r="B39"/>
      <c r="C39"/>
      <c r="D39"/>
      <c r="E39"/>
      <c r="F39"/>
      <c r="G39"/>
      <c r="H39"/>
      <c r="I39"/>
      <c r="J39"/>
      <c r="K39"/>
      <c r="L39" s="171"/>
    </row>
    <row r="40" spans="1:12" s="161" customFormat="1" ht="15.75" customHeight="1" x14ac:dyDescent="0.25">
      <c r="A40" s="206" t="s">
        <v>108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171"/>
    </row>
    <row r="41" spans="1:12" s="161" customFormat="1" ht="15.75" customHeight="1" x14ac:dyDescent="0.25">
      <c r="A41" s="206" t="s">
        <v>109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171"/>
    </row>
    <row r="42" spans="1:12" s="161" customFormat="1" ht="15.75" customHeight="1" x14ac:dyDescent="0.25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70"/>
    </row>
    <row r="43" spans="1:12" s="172" customFormat="1" ht="33" customHeight="1" x14ac:dyDescent="0.25">
      <c r="A43" s="204" t="s">
        <v>110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171"/>
    </row>
    <row r="44" spans="1:12" s="161" customFormat="1" ht="15.75" customHeight="1" x14ac:dyDescent="0.25">
      <c r="A44" s="206" t="s">
        <v>111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173"/>
    </row>
    <row r="45" spans="1:12" s="161" customFormat="1" ht="15.75" customHeight="1" x14ac:dyDescent="0.25">
      <c r="A45" s="179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73"/>
    </row>
    <row r="46" spans="1:12" s="161" customFormat="1" ht="33" customHeight="1" x14ac:dyDescent="0.25">
      <c r="A46" s="204" t="s">
        <v>112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174"/>
    </row>
    <row r="47" spans="1:12" s="161" customFormat="1" ht="15.75" customHeight="1" x14ac:dyDescent="0.25">
      <c r="A47" s="206" t="s">
        <v>113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175"/>
    </row>
    <row r="48" spans="1:12" s="161" customFormat="1" ht="15.75" customHeight="1" x14ac:dyDescent="0.25">
      <c r="A48" s="181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75"/>
    </row>
    <row r="49" spans="1:12" s="161" customFormat="1" ht="15.75" customHeight="1" x14ac:dyDescent="0.25">
      <c r="A49" s="176" t="s">
        <v>114</v>
      </c>
      <c r="B49"/>
      <c r="C49"/>
      <c r="D49"/>
      <c r="E49"/>
      <c r="F49"/>
      <c r="G49"/>
      <c r="H49"/>
      <c r="I49"/>
      <c r="J49"/>
      <c r="K49"/>
      <c r="L49" s="175"/>
    </row>
    <row r="50" spans="1:12" s="161" customFormat="1" ht="33" customHeight="1" x14ac:dyDescent="0.25">
      <c r="A50" s="203" t="s">
        <v>115</v>
      </c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175"/>
    </row>
    <row r="51" spans="1:12" s="161" customFormat="1" ht="33" customHeight="1" x14ac:dyDescent="0.25">
      <c r="A51" s="203" t="s">
        <v>120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175"/>
    </row>
    <row r="52" spans="1:12" s="161" customFormat="1" ht="33" customHeight="1" x14ac:dyDescent="0.25">
      <c r="A52" s="203" t="s">
        <v>116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175"/>
    </row>
    <row r="53" spans="1:12" s="161" customFormat="1" ht="33" customHeight="1" x14ac:dyDescent="0.25">
      <c r="A53" s="204" t="s">
        <v>117</v>
      </c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175"/>
    </row>
    <row r="54" spans="1:12" s="161" customFormat="1" ht="15.75" customHeight="1" x14ac:dyDescent="0.25">
      <c r="A54" s="181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75"/>
    </row>
    <row r="55" spans="1:12" s="161" customFormat="1" ht="15.75" customHeight="1" x14ac:dyDescent="0.25">
      <c r="A55" s="205" t="s">
        <v>118</v>
      </c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175"/>
    </row>
    <row r="56" spans="1:12" s="161" customFormat="1" ht="33" customHeight="1" x14ac:dyDescent="0.25">
      <c r="A56" s="203" t="s">
        <v>119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175"/>
    </row>
    <row r="57" spans="1:12" ht="15" customHeight="1" x14ac:dyDescent="0.25"/>
    <row r="58" spans="1:12" ht="15" hidden="1" customHeight="1" x14ac:dyDescent="0.25"/>
    <row r="59" spans="1:12" ht="15" hidden="1" customHeight="1" x14ac:dyDescent="0.25"/>
    <row r="60" spans="1:12" ht="15" hidden="1" customHeight="1" x14ac:dyDescent="0.25"/>
    <row r="61" spans="1:12" ht="15" hidden="1" customHeight="1" x14ac:dyDescent="0.25"/>
    <row r="62" spans="1:12" ht="15" hidden="1" customHeight="1" x14ac:dyDescent="0.25"/>
    <row r="63" spans="1:12" ht="15" hidden="1" customHeight="1" x14ac:dyDescent="0.25"/>
    <row r="64" spans="1:12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</sheetData>
  <sheetProtection password="BBD0" sheet="1" objects="1" scenarios="1" selectLockedCells="1" pivotTables="0"/>
  <mergeCells count="17">
    <mergeCell ref="D9:J10"/>
    <mergeCell ref="D1:J2"/>
    <mergeCell ref="D3:J4"/>
    <mergeCell ref="D5:J6"/>
    <mergeCell ref="D7:J8"/>
    <mergeCell ref="A56:K56"/>
    <mergeCell ref="A44:K44"/>
    <mergeCell ref="A46:K46"/>
    <mergeCell ref="A47:K47"/>
    <mergeCell ref="A40:K40"/>
    <mergeCell ref="A41:K41"/>
    <mergeCell ref="A43:K43"/>
    <mergeCell ref="A50:K50"/>
    <mergeCell ref="A51:K51"/>
    <mergeCell ref="A52:K52"/>
    <mergeCell ref="A53:K53"/>
    <mergeCell ref="A55:K55"/>
  </mergeCells>
  <conditionalFormatting sqref="D5 L5:L6">
    <cfRule type="containsText" dxfId="13" priority="2" operator="containsText" text="remplir date">
      <formula>NOT(ISERROR(SEARCH("remplir date",D5)))</formula>
    </cfRule>
  </conditionalFormatting>
  <conditionalFormatting sqref="D7 D9">
    <cfRule type="containsText" dxfId="12" priority="1" operator="containsText" text="remplir lieu">
      <formula>NOT(ISERROR(SEARCH("remplir lieu",D7)))</formula>
    </cfRule>
  </conditionalFormatting>
  <printOptions horizontalCentered="1" verticalCentered="1"/>
  <pageMargins left="0.19685039370078741" right="0.19685039370078741" top="0.78740157480314965" bottom="0.78740157480314965" header="0" footer="0"/>
  <pageSetup paperSize="9" scale="6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1FD9546F-BE69-49B1-91F7-50C8BEDDE6AC}">
            <xm:f>NOT(ISERROR(SEARCH("remplir championnat",D1)))</xm:f>
            <xm:f>"remplir championnat"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D1 D3 L3:L4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P109"/>
  <sheetViews>
    <sheetView showGridLines="0" showRowColHeaders="0" zoomScaleNormal="100" workbookViewId="0">
      <pane ySplit="8" topLeftCell="A9" activePane="bottomLeft" state="frozenSplit"/>
      <selection activeCell="A2" sqref="A2"/>
      <selection pane="bottomLeft" activeCell="D2" sqref="D2:H2"/>
    </sheetView>
  </sheetViews>
  <sheetFormatPr baseColWidth="10" defaultColWidth="0" defaultRowHeight="15" zeroHeight="1" x14ac:dyDescent="0.25"/>
  <cols>
    <col min="1" max="1" width="3.7109375" style="119" customWidth="1"/>
    <col min="2" max="3" width="20.7109375" style="119" customWidth="1"/>
    <col min="4" max="4" width="5.7109375" style="119" customWidth="1"/>
    <col min="5" max="5" width="16.7109375" style="119" customWidth="1"/>
    <col min="6" max="6" width="11.7109375" style="119" customWidth="1"/>
    <col min="7" max="7" width="5.7109375" style="119" hidden="1" customWidth="1"/>
    <col min="8" max="8" width="4.7109375" style="119" customWidth="1"/>
    <col min="9" max="9" width="12.7109375" style="119" customWidth="1"/>
    <col min="10" max="10" width="8.7109375" style="119" customWidth="1"/>
    <col min="11" max="11" width="13.7109375" style="119" customWidth="1"/>
    <col min="12" max="12" width="12.7109375" style="119" customWidth="1"/>
    <col min="13" max="13" width="8.7109375" style="119" customWidth="1"/>
    <col min="14" max="16" width="11.42578125" style="119" customWidth="1"/>
    <col min="17" max="16384" width="11.42578125" style="119" hidden="1"/>
  </cols>
  <sheetData>
    <row r="1" spans="1:13" ht="31.5" customHeight="1" thickTop="1" thickBot="1" x14ac:dyDescent="0.6">
      <c r="C1" s="216" t="s">
        <v>49</v>
      </c>
      <c r="D1" s="217"/>
      <c r="E1" s="217"/>
      <c r="F1" s="217"/>
      <c r="G1" s="217"/>
      <c r="H1" s="217"/>
      <c r="I1" s="217"/>
      <c r="J1" s="217"/>
      <c r="K1" s="217"/>
      <c r="L1" s="217"/>
      <c r="M1" s="122"/>
    </row>
    <row r="2" spans="1:13" ht="31.5" customHeight="1" thickTop="1" thickBot="1" x14ac:dyDescent="0.3">
      <c r="C2" s="123" t="s">
        <v>50</v>
      </c>
      <c r="D2" s="210"/>
      <c r="E2" s="211"/>
      <c r="F2" s="211"/>
      <c r="G2" s="211"/>
      <c r="H2" s="212"/>
      <c r="J2" s="123" t="s">
        <v>52</v>
      </c>
      <c r="K2" s="210"/>
      <c r="L2" s="212"/>
      <c r="M2" s="124"/>
    </row>
    <row r="3" spans="1:13" ht="14.65" thickBot="1" x14ac:dyDescent="0.6"/>
    <row r="4" spans="1:13" ht="31.5" customHeight="1" thickBot="1" x14ac:dyDescent="0.3">
      <c r="C4" s="123" t="s">
        <v>51</v>
      </c>
      <c r="D4" s="213"/>
      <c r="E4" s="214"/>
      <c r="F4" s="214"/>
      <c r="G4" s="214"/>
      <c r="H4" s="215"/>
      <c r="J4" s="123" t="s">
        <v>53</v>
      </c>
      <c r="K4" s="218"/>
      <c r="L4" s="214"/>
      <c r="M4" s="124"/>
    </row>
    <row r="5" spans="1:13" ht="31.5" customHeight="1" x14ac:dyDescent="0.35">
      <c r="A5" s="125"/>
      <c r="B5" s="126"/>
    </row>
    <row r="6" spans="1:13" ht="15.75" thickBot="1" x14ac:dyDescent="0.3">
      <c r="A6" s="127" t="str">
        <f>Description!D7</f>
        <v>Rouen - Piscine Boulingrin</v>
      </c>
      <c r="B6" s="128"/>
      <c r="C6" s="129"/>
      <c r="D6" s="209">
        <f>Description!D5</f>
        <v>44534</v>
      </c>
      <c r="E6" s="209"/>
      <c r="F6" s="209"/>
      <c r="G6" s="209"/>
      <c r="H6" s="209"/>
      <c r="I6" s="130">
        <v>2022</v>
      </c>
      <c r="J6" s="128"/>
      <c r="K6" s="117">
        <f>D6-365</f>
        <v>44169</v>
      </c>
    </row>
    <row r="7" spans="1:13" ht="31.5" customHeight="1" thickTop="1" thickBot="1" x14ac:dyDescent="0.3">
      <c r="A7" s="131"/>
      <c r="B7" s="132" t="s">
        <v>54</v>
      </c>
      <c r="C7" s="133" t="s">
        <v>55</v>
      </c>
      <c r="D7" s="134" t="s">
        <v>56</v>
      </c>
      <c r="E7" s="134" t="s">
        <v>57</v>
      </c>
      <c r="F7" s="135" t="s">
        <v>58</v>
      </c>
      <c r="G7" s="134"/>
      <c r="H7" s="134" t="s">
        <v>19</v>
      </c>
      <c r="I7" s="134" t="s">
        <v>59</v>
      </c>
      <c r="J7" s="135" t="s">
        <v>60</v>
      </c>
      <c r="K7" s="135" t="s">
        <v>61</v>
      </c>
      <c r="L7" s="136"/>
      <c r="M7" s="137"/>
    </row>
    <row r="8" spans="1:13" ht="15.75" thickTop="1" x14ac:dyDescent="0.25">
      <c r="A8" s="138" t="s">
        <v>62</v>
      </c>
      <c r="B8" s="139" t="s">
        <v>63</v>
      </c>
      <c r="C8" s="139" t="s">
        <v>64</v>
      </c>
      <c r="D8" s="139" t="s">
        <v>67</v>
      </c>
      <c r="E8" s="139"/>
      <c r="F8" s="140">
        <v>31052</v>
      </c>
      <c r="G8" s="139">
        <f>YEAR(F8)</f>
        <v>1985</v>
      </c>
      <c r="H8" s="141">
        <f>$I$6-G8</f>
        <v>37</v>
      </c>
      <c r="I8" s="142" t="s">
        <v>69</v>
      </c>
      <c r="J8" s="142" t="s">
        <v>70</v>
      </c>
      <c r="K8" s="140">
        <v>43470</v>
      </c>
      <c r="L8" s="143"/>
      <c r="M8" s="144" t="str">
        <f>IF(B8="","",IF(OR(B8="", C8="",D8="",F8="",I8="",J8="",K8=""),"incomplet","valide"))</f>
        <v>valide</v>
      </c>
    </row>
    <row r="9" spans="1:13" ht="15.75" thickBot="1" x14ac:dyDescent="0.3">
      <c r="A9" s="145" t="s">
        <v>62</v>
      </c>
      <c r="B9" s="146" t="s">
        <v>65</v>
      </c>
      <c r="C9" s="146" t="s">
        <v>66</v>
      </c>
      <c r="D9" s="146" t="s">
        <v>68</v>
      </c>
      <c r="E9" s="146"/>
      <c r="F9" s="147">
        <v>32827</v>
      </c>
      <c r="G9" s="146">
        <f t="shared" ref="G9:G49" si="0">YEAR(F9)</f>
        <v>1989</v>
      </c>
      <c r="H9" s="148">
        <f>$I$6-G9</f>
        <v>33</v>
      </c>
      <c r="I9" s="149" t="s">
        <v>71</v>
      </c>
      <c r="J9" s="149" t="s">
        <v>72</v>
      </c>
      <c r="K9" s="147">
        <v>43723</v>
      </c>
      <c r="L9" s="150"/>
      <c r="M9" s="144" t="str">
        <f>IF(B9="","",IF(OR(B9="", C9="",D9="",F9="",I9="",J9="",K9=""),"incomplet","valide"))</f>
        <v>valide</v>
      </c>
    </row>
    <row r="10" spans="1:13" ht="15.75" thickTop="1" x14ac:dyDescent="0.25">
      <c r="A10" s="151">
        <v>1</v>
      </c>
      <c r="B10" s="67"/>
      <c r="C10" s="67"/>
      <c r="D10" s="67"/>
      <c r="E10" s="60" t="str">
        <f>IF(OR(ISBLANK(B10),D$2="",K$2=""),"",CONCATENATE(UPPER($D$2)," ","(",MID(K$2,3,2),")"))</f>
        <v/>
      </c>
      <c r="F10" s="68"/>
      <c r="G10" s="154">
        <f t="shared" si="0"/>
        <v>1900</v>
      </c>
      <c r="H10" s="155" t="str">
        <f>IF(OR(B10="",F10=""),"",$I$6-G10)</f>
        <v/>
      </c>
      <c r="I10" s="70"/>
      <c r="J10" s="70"/>
      <c r="K10" s="68"/>
      <c r="L10" s="115" t="str">
        <f>IF(B10="","",IF(K10&gt;$K$6,"","CACI non valide"))</f>
        <v/>
      </c>
      <c r="M10" s="144" t="str">
        <f t="shared" ref="M10:M49" si="1">IF(B10="","",IF(OR(B10="", C10="",D10="",F10="",I10="",J10="",K10=""),"incomplet","valide"))</f>
        <v/>
      </c>
    </row>
    <row r="11" spans="1:13" x14ac:dyDescent="0.25">
      <c r="A11" s="152">
        <v>2</v>
      </c>
      <c r="B11" s="60"/>
      <c r="C11" s="60"/>
      <c r="D11" s="60"/>
      <c r="E11" s="60" t="str">
        <f>IF(OR(ISBLANK(B11),D$2="",K$2=""),"",CONCATENATE(UPPER($D$2)," ","(",MID(K$2,3,2),")"))</f>
        <v/>
      </c>
      <c r="F11" s="61"/>
      <c r="G11" s="156">
        <f t="shared" si="0"/>
        <v>1900</v>
      </c>
      <c r="H11" s="155" t="str">
        <f t="shared" ref="H11:H49" si="2">IF(OR(B11="",F11=""),"",$I$6-G11)</f>
        <v/>
      </c>
      <c r="I11" s="63"/>
      <c r="J11" s="63"/>
      <c r="K11" s="68"/>
      <c r="L11" s="115" t="str">
        <f t="shared" ref="L11:L49" si="3">IF(B11="","",IF(K11&gt;$K$6,"","CACI non valide"))</f>
        <v/>
      </c>
      <c r="M11" s="144" t="str">
        <f t="shared" si="1"/>
        <v/>
      </c>
    </row>
    <row r="12" spans="1:13" x14ac:dyDescent="0.25">
      <c r="A12" s="152">
        <v>3</v>
      </c>
      <c r="B12" s="60"/>
      <c r="C12" s="60"/>
      <c r="D12" s="60"/>
      <c r="E12" s="60" t="str">
        <f t="shared" ref="E12:E49" si="4">IF(OR(ISBLANK(B12),D$2="",K$2=""),"",CONCATENATE(UPPER($D$2)," ","(",MID(K$2,3,2),")"))</f>
        <v/>
      </c>
      <c r="F12" s="61"/>
      <c r="G12" s="156">
        <f t="shared" si="0"/>
        <v>1900</v>
      </c>
      <c r="H12" s="155" t="str">
        <f t="shared" si="2"/>
        <v/>
      </c>
      <c r="I12" s="63"/>
      <c r="J12" s="63"/>
      <c r="K12" s="68"/>
      <c r="L12" s="115" t="str">
        <f t="shared" si="3"/>
        <v/>
      </c>
      <c r="M12" s="144" t="str">
        <f t="shared" si="1"/>
        <v/>
      </c>
    </row>
    <row r="13" spans="1:13" x14ac:dyDescent="0.25">
      <c r="A13" s="152">
        <v>4</v>
      </c>
      <c r="B13" s="60"/>
      <c r="C13" s="60"/>
      <c r="D13" s="60"/>
      <c r="E13" s="60" t="str">
        <f t="shared" si="4"/>
        <v/>
      </c>
      <c r="F13" s="61"/>
      <c r="G13" s="156">
        <f t="shared" si="0"/>
        <v>1900</v>
      </c>
      <c r="H13" s="155" t="str">
        <f t="shared" si="2"/>
        <v/>
      </c>
      <c r="I13" s="63"/>
      <c r="J13" s="63"/>
      <c r="K13" s="68"/>
      <c r="L13" s="115" t="str">
        <f t="shared" si="3"/>
        <v/>
      </c>
      <c r="M13" s="144" t="str">
        <f t="shared" si="1"/>
        <v/>
      </c>
    </row>
    <row r="14" spans="1:13" x14ac:dyDescent="0.25">
      <c r="A14" s="152">
        <v>5</v>
      </c>
      <c r="B14" s="60"/>
      <c r="C14" s="60"/>
      <c r="D14" s="60"/>
      <c r="E14" s="60" t="str">
        <f t="shared" si="4"/>
        <v/>
      </c>
      <c r="F14" s="60"/>
      <c r="G14" s="156">
        <f t="shared" si="0"/>
        <v>1900</v>
      </c>
      <c r="H14" s="155" t="str">
        <f t="shared" si="2"/>
        <v/>
      </c>
      <c r="I14" s="63"/>
      <c r="J14" s="63"/>
      <c r="K14" s="68"/>
      <c r="L14" s="115" t="str">
        <f t="shared" si="3"/>
        <v/>
      </c>
      <c r="M14" s="144" t="str">
        <f t="shared" si="1"/>
        <v/>
      </c>
    </row>
    <row r="15" spans="1:13" x14ac:dyDescent="0.25">
      <c r="A15" s="152">
        <v>6</v>
      </c>
      <c r="B15" s="60"/>
      <c r="C15" s="60"/>
      <c r="D15" s="60"/>
      <c r="E15" s="60" t="str">
        <f t="shared" si="4"/>
        <v/>
      </c>
      <c r="F15" s="60"/>
      <c r="G15" s="156">
        <f t="shared" si="0"/>
        <v>1900</v>
      </c>
      <c r="H15" s="155" t="str">
        <f t="shared" si="2"/>
        <v/>
      </c>
      <c r="I15" s="63"/>
      <c r="J15" s="63"/>
      <c r="K15" s="68"/>
      <c r="L15" s="115" t="str">
        <f t="shared" si="3"/>
        <v/>
      </c>
      <c r="M15" s="144" t="str">
        <f t="shared" si="1"/>
        <v/>
      </c>
    </row>
    <row r="16" spans="1:13" x14ac:dyDescent="0.25">
      <c r="A16" s="152">
        <v>7</v>
      </c>
      <c r="B16" s="60"/>
      <c r="C16" s="60"/>
      <c r="D16" s="60"/>
      <c r="E16" s="60" t="str">
        <f t="shared" si="4"/>
        <v/>
      </c>
      <c r="F16" s="60"/>
      <c r="G16" s="156">
        <f t="shared" si="0"/>
        <v>1900</v>
      </c>
      <c r="H16" s="155" t="str">
        <f t="shared" si="2"/>
        <v/>
      </c>
      <c r="I16" s="63"/>
      <c r="J16" s="63"/>
      <c r="K16" s="68"/>
      <c r="L16" s="115" t="str">
        <f t="shared" si="3"/>
        <v/>
      </c>
      <c r="M16" s="144" t="str">
        <f t="shared" si="1"/>
        <v/>
      </c>
    </row>
    <row r="17" spans="1:13" x14ac:dyDescent="0.25">
      <c r="A17" s="152">
        <v>8</v>
      </c>
      <c r="B17" s="60"/>
      <c r="C17" s="60"/>
      <c r="D17" s="60"/>
      <c r="E17" s="60" t="str">
        <f t="shared" si="4"/>
        <v/>
      </c>
      <c r="F17" s="60"/>
      <c r="G17" s="156">
        <f t="shared" si="0"/>
        <v>1900</v>
      </c>
      <c r="H17" s="155" t="str">
        <f t="shared" si="2"/>
        <v/>
      </c>
      <c r="I17" s="63"/>
      <c r="J17" s="63"/>
      <c r="K17" s="68"/>
      <c r="L17" s="115" t="str">
        <f t="shared" si="3"/>
        <v/>
      </c>
      <c r="M17" s="144" t="str">
        <f t="shared" si="1"/>
        <v/>
      </c>
    </row>
    <row r="18" spans="1:13" x14ac:dyDescent="0.25">
      <c r="A18" s="152">
        <v>9</v>
      </c>
      <c r="B18" s="60"/>
      <c r="C18" s="60"/>
      <c r="D18" s="60"/>
      <c r="E18" s="60" t="str">
        <f t="shared" si="4"/>
        <v/>
      </c>
      <c r="F18" s="60"/>
      <c r="G18" s="156">
        <f t="shared" si="0"/>
        <v>1900</v>
      </c>
      <c r="H18" s="155" t="str">
        <f t="shared" si="2"/>
        <v/>
      </c>
      <c r="I18" s="63"/>
      <c r="J18" s="63"/>
      <c r="K18" s="68"/>
      <c r="L18" s="115" t="str">
        <f t="shared" si="3"/>
        <v/>
      </c>
      <c r="M18" s="144" t="str">
        <f t="shared" si="1"/>
        <v/>
      </c>
    </row>
    <row r="19" spans="1:13" x14ac:dyDescent="0.25">
      <c r="A19" s="152">
        <v>10</v>
      </c>
      <c r="B19" s="60"/>
      <c r="C19" s="60"/>
      <c r="D19" s="60"/>
      <c r="E19" s="60" t="str">
        <f t="shared" si="4"/>
        <v/>
      </c>
      <c r="F19" s="60"/>
      <c r="G19" s="156">
        <f t="shared" si="0"/>
        <v>1900</v>
      </c>
      <c r="H19" s="155" t="str">
        <f t="shared" si="2"/>
        <v/>
      </c>
      <c r="I19" s="63"/>
      <c r="J19" s="63"/>
      <c r="K19" s="68"/>
      <c r="L19" s="115" t="str">
        <f t="shared" si="3"/>
        <v/>
      </c>
      <c r="M19" s="144" t="str">
        <f t="shared" si="1"/>
        <v/>
      </c>
    </row>
    <row r="20" spans="1:13" x14ac:dyDescent="0.25">
      <c r="A20" s="152">
        <v>11</v>
      </c>
      <c r="B20" s="60"/>
      <c r="C20" s="60"/>
      <c r="D20" s="60"/>
      <c r="E20" s="60" t="str">
        <f t="shared" si="4"/>
        <v/>
      </c>
      <c r="F20" s="60"/>
      <c r="G20" s="156">
        <f t="shared" si="0"/>
        <v>1900</v>
      </c>
      <c r="H20" s="155" t="str">
        <f t="shared" si="2"/>
        <v/>
      </c>
      <c r="I20" s="63"/>
      <c r="J20" s="63"/>
      <c r="K20" s="68"/>
      <c r="L20" s="115" t="str">
        <f t="shared" si="3"/>
        <v/>
      </c>
      <c r="M20" s="144" t="str">
        <f t="shared" si="1"/>
        <v/>
      </c>
    </row>
    <row r="21" spans="1:13" x14ac:dyDescent="0.25">
      <c r="A21" s="152">
        <v>12</v>
      </c>
      <c r="B21" s="60"/>
      <c r="C21" s="60"/>
      <c r="D21" s="60"/>
      <c r="E21" s="60" t="str">
        <f t="shared" si="4"/>
        <v/>
      </c>
      <c r="F21" s="60"/>
      <c r="G21" s="156">
        <f t="shared" si="0"/>
        <v>1900</v>
      </c>
      <c r="H21" s="155" t="str">
        <f t="shared" si="2"/>
        <v/>
      </c>
      <c r="I21" s="63"/>
      <c r="J21" s="63"/>
      <c r="K21" s="68"/>
      <c r="L21" s="115" t="str">
        <f t="shared" si="3"/>
        <v/>
      </c>
      <c r="M21" s="144" t="str">
        <f t="shared" si="1"/>
        <v/>
      </c>
    </row>
    <row r="22" spans="1:13" x14ac:dyDescent="0.25">
      <c r="A22" s="152">
        <v>13</v>
      </c>
      <c r="B22" s="60"/>
      <c r="C22" s="60"/>
      <c r="D22" s="60"/>
      <c r="E22" s="60" t="str">
        <f t="shared" si="4"/>
        <v/>
      </c>
      <c r="F22" s="60"/>
      <c r="G22" s="156">
        <f t="shared" si="0"/>
        <v>1900</v>
      </c>
      <c r="H22" s="155" t="str">
        <f t="shared" si="2"/>
        <v/>
      </c>
      <c r="I22" s="63"/>
      <c r="J22" s="63"/>
      <c r="K22" s="68"/>
      <c r="L22" s="115" t="str">
        <f t="shared" si="3"/>
        <v/>
      </c>
      <c r="M22" s="144" t="str">
        <f t="shared" si="1"/>
        <v/>
      </c>
    </row>
    <row r="23" spans="1:13" x14ac:dyDescent="0.25">
      <c r="A23" s="152">
        <v>14</v>
      </c>
      <c r="B23" s="60"/>
      <c r="C23" s="60"/>
      <c r="D23" s="60"/>
      <c r="E23" s="60" t="str">
        <f t="shared" si="4"/>
        <v/>
      </c>
      <c r="F23" s="60"/>
      <c r="G23" s="156">
        <f t="shared" si="0"/>
        <v>1900</v>
      </c>
      <c r="H23" s="155" t="str">
        <f t="shared" si="2"/>
        <v/>
      </c>
      <c r="I23" s="63"/>
      <c r="J23" s="63"/>
      <c r="K23" s="68"/>
      <c r="L23" s="115" t="str">
        <f t="shared" si="3"/>
        <v/>
      </c>
      <c r="M23" s="144" t="str">
        <f t="shared" si="1"/>
        <v/>
      </c>
    </row>
    <row r="24" spans="1:13" x14ac:dyDescent="0.25">
      <c r="A24" s="152">
        <v>15</v>
      </c>
      <c r="B24" s="60"/>
      <c r="C24" s="60"/>
      <c r="D24" s="60"/>
      <c r="E24" s="60" t="str">
        <f t="shared" si="4"/>
        <v/>
      </c>
      <c r="F24" s="60"/>
      <c r="G24" s="156">
        <f t="shared" si="0"/>
        <v>1900</v>
      </c>
      <c r="H24" s="155" t="str">
        <f t="shared" si="2"/>
        <v/>
      </c>
      <c r="I24" s="63"/>
      <c r="J24" s="63"/>
      <c r="K24" s="68"/>
      <c r="L24" s="115" t="str">
        <f t="shared" si="3"/>
        <v/>
      </c>
      <c r="M24" s="144" t="str">
        <f t="shared" si="1"/>
        <v/>
      </c>
    </row>
    <row r="25" spans="1:13" x14ac:dyDescent="0.25">
      <c r="A25" s="152">
        <v>16</v>
      </c>
      <c r="B25" s="60"/>
      <c r="C25" s="60"/>
      <c r="D25" s="60"/>
      <c r="E25" s="60" t="str">
        <f t="shared" si="4"/>
        <v/>
      </c>
      <c r="F25" s="60"/>
      <c r="G25" s="156">
        <f t="shared" si="0"/>
        <v>1900</v>
      </c>
      <c r="H25" s="155" t="str">
        <f t="shared" si="2"/>
        <v/>
      </c>
      <c r="I25" s="63"/>
      <c r="J25" s="63"/>
      <c r="K25" s="68"/>
      <c r="L25" s="115" t="str">
        <f t="shared" si="3"/>
        <v/>
      </c>
      <c r="M25" s="144" t="str">
        <f t="shared" si="1"/>
        <v/>
      </c>
    </row>
    <row r="26" spans="1:13" x14ac:dyDescent="0.25">
      <c r="A26" s="152">
        <v>17</v>
      </c>
      <c r="B26" s="60"/>
      <c r="C26" s="60"/>
      <c r="D26" s="60"/>
      <c r="E26" s="60" t="str">
        <f t="shared" si="4"/>
        <v/>
      </c>
      <c r="F26" s="60"/>
      <c r="G26" s="156">
        <f t="shared" si="0"/>
        <v>1900</v>
      </c>
      <c r="H26" s="155" t="str">
        <f t="shared" si="2"/>
        <v/>
      </c>
      <c r="I26" s="63"/>
      <c r="J26" s="63"/>
      <c r="K26" s="68"/>
      <c r="L26" s="115" t="str">
        <f t="shared" si="3"/>
        <v/>
      </c>
      <c r="M26" s="144" t="str">
        <f t="shared" si="1"/>
        <v/>
      </c>
    </row>
    <row r="27" spans="1:13" x14ac:dyDescent="0.25">
      <c r="A27" s="152">
        <v>18</v>
      </c>
      <c r="B27" s="60"/>
      <c r="C27" s="60"/>
      <c r="D27" s="60"/>
      <c r="E27" s="60" t="str">
        <f t="shared" si="4"/>
        <v/>
      </c>
      <c r="F27" s="60"/>
      <c r="G27" s="156">
        <f t="shared" si="0"/>
        <v>1900</v>
      </c>
      <c r="H27" s="155" t="str">
        <f t="shared" si="2"/>
        <v/>
      </c>
      <c r="I27" s="63"/>
      <c r="J27" s="63"/>
      <c r="K27" s="68"/>
      <c r="L27" s="115" t="str">
        <f t="shared" si="3"/>
        <v/>
      </c>
      <c r="M27" s="144" t="str">
        <f t="shared" si="1"/>
        <v/>
      </c>
    </row>
    <row r="28" spans="1:13" x14ac:dyDescent="0.25">
      <c r="A28" s="152">
        <v>19</v>
      </c>
      <c r="B28" s="60"/>
      <c r="C28" s="60"/>
      <c r="D28" s="60"/>
      <c r="E28" s="60" t="str">
        <f t="shared" si="4"/>
        <v/>
      </c>
      <c r="F28" s="60"/>
      <c r="G28" s="156">
        <f t="shared" si="0"/>
        <v>1900</v>
      </c>
      <c r="H28" s="155" t="str">
        <f t="shared" si="2"/>
        <v/>
      </c>
      <c r="I28" s="63"/>
      <c r="J28" s="63"/>
      <c r="K28" s="68"/>
      <c r="L28" s="115" t="str">
        <f t="shared" si="3"/>
        <v/>
      </c>
      <c r="M28" s="144" t="str">
        <f t="shared" si="1"/>
        <v/>
      </c>
    </row>
    <row r="29" spans="1:13" x14ac:dyDescent="0.25">
      <c r="A29" s="152">
        <v>20</v>
      </c>
      <c r="B29" s="60"/>
      <c r="C29" s="60"/>
      <c r="D29" s="60"/>
      <c r="E29" s="60" t="str">
        <f t="shared" si="4"/>
        <v/>
      </c>
      <c r="F29" s="60"/>
      <c r="G29" s="156">
        <f t="shared" si="0"/>
        <v>1900</v>
      </c>
      <c r="H29" s="155" t="str">
        <f t="shared" si="2"/>
        <v/>
      </c>
      <c r="I29" s="63"/>
      <c r="J29" s="63"/>
      <c r="K29" s="68"/>
      <c r="L29" s="115" t="str">
        <f t="shared" si="3"/>
        <v/>
      </c>
      <c r="M29" s="144" t="str">
        <f t="shared" si="1"/>
        <v/>
      </c>
    </row>
    <row r="30" spans="1:13" x14ac:dyDescent="0.25">
      <c r="A30" s="152">
        <v>21</v>
      </c>
      <c r="B30" s="60"/>
      <c r="C30" s="60"/>
      <c r="D30" s="60"/>
      <c r="E30" s="60" t="str">
        <f t="shared" si="4"/>
        <v/>
      </c>
      <c r="F30" s="60"/>
      <c r="G30" s="156">
        <f t="shared" si="0"/>
        <v>1900</v>
      </c>
      <c r="H30" s="155" t="str">
        <f t="shared" si="2"/>
        <v/>
      </c>
      <c r="I30" s="63"/>
      <c r="J30" s="63"/>
      <c r="K30" s="68"/>
      <c r="L30" s="115" t="str">
        <f t="shared" si="3"/>
        <v/>
      </c>
      <c r="M30" s="144" t="str">
        <f t="shared" si="1"/>
        <v/>
      </c>
    </row>
    <row r="31" spans="1:13" x14ac:dyDescent="0.25">
      <c r="A31" s="152">
        <v>22</v>
      </c>
      <c r="B31" s="60"/>
      <c r="C31" s="60"/>
      <c r="D31" s="60"/>
      <c r="E31" s="60" t="str">
        <f t="shared" si="4"/>
        <v/>
      </c>
      <c r="F31" s="60"/>
      <c r="G31" s="156">
        <f t="shared" si="0"/>
        <v>1900</v>
      </c>
      <c r="H31" s="155" t="str">
        <f t="shared" si="2"/>
        <v/>
      </c>
      <c r="I31" s="63"/>
      <c r="J31" s="63"/>
      <c r="K31" s="68"/>
      <c r="L31" s="115" t="str">
        <f t="shared" si="3"/>
        <v/>
      </c>
      <c r="M31" s="144" t="str">
        <f t="shared" si="1"/>
        <v/>
      </c>
    </row>
    <row r="32" spans="1:13" x14ac:dyDescent="0.25">
      <c r="A32" s="152">
        <v>23</v>
      </c>
      <c r="B32" s="60"/>
      <c r="C32" s="60"/>
      <c r="D32" s="60"/>
      <c r="E32" s="60" t="str">
        <f t="shared" si="4"/>
        <v/>
      </c>
      <c r="F32" s="60"/>
      <c r="G32" s="156">
        <f t="shared" si="0"/>
        <v>1900</v>
      </c>
      <c r="H32" s="155" t="str">
        <f t="shared" si="2"/>
        <v/>
      </c>
      <c r="I32" s="63"/>
      <c r="J32" s="63"/>
      <c r="K32" s="68"/>
      <c r="L32" s="115" t="str">
        <f t="shared" si="3"/>
        <v/>
      </c>
      <c r="M32" s="144" t="str">
        <f t="shared" si="1"/>
        <v/>
      </c>
    </row>
    <row r="33" spans="1:13" x14ac:dyDescent="0.25">
      <c r="A33" s="152">
        <v>24</v>
      </c>
      <c r="B33" s="60"/>
      <c r="C33" s="60"/>
      <c r="D33" s="60"/>
      <c r="E33" s="60" t="str">
        <f t="shared" si="4"/>
        <v/>
      </c>
      <c r="F33" s="60"/>
      <c r="G33" s="156">
        <f t="shared" si="0"/>
        <v>1900</v>
      </c>
      <c r="H33" s="155" t="str">
        <f t="shared" si="2"/>
        <v/>
      </c>
      <c r="I33" s="63"/>
      <c r="J33" s="63"/>
      <c r="K33" s="68"/>
      <c r="L33" s="115" t="str">
        <f t="shared" si="3"/>
        <v/>
      </c>
      <c r="M33" s="144" t="str">
        <f t="shared" si="1"/>
        <v/>
      </c>
    </row>
    <row r="34" spans="1:13" x14ac:dyDescent="0.25">
      <c r="A34" s="152">
        <v>25</v>
      </c>
      <c r="B34" s="60"/>
      <c r="C34" s="60"/>
      <c r="D34" s="60"/>
      <c r="E34" s="60" t="str">
        <f t="shared" si="4"/>
        <v/>
      </c>
      <c r="F34" s="60"/>
      <c r="G34" s="156">
        <f t="shared" si="0"/>
        <v>1900</v>
      </c>
      <c r="H34" s="155" t="str">
        <f t="shared" si="2"/>
        <v/>
      </c>
      <c r="I34" s="63"/>
      <c r="J34" s="63"/>
      <c r="K34" s="68"/>
      <c r="L34" s="115" t="str">
        <f t="shared" si="3"/>
        <v/>
      </c>
      <c r="M34" s="144" t="str">
        <f t="shared" si="1"/>
        <v/>
      </c>
    </row>
    <row r="35" spans="1:13" x14ac:dyDescent="0.25">
      <c r="A35" s="152">
        <v>26</v>
      </c>
      <c r="B35" s="60"/>
      <c r="C35" s="60"/>
      <c r="D35" s="60"/>
      <c r="E35" s="60" t="str">
        <f t="shared" si="4"/>
        <v/>
      </c>
      <c r="F35" s="60"/>
      <c r="G35" s="156">
        <f t="shared" si="0"/>
        <v>1900</v>
      </c>
      <c r="H35" s="155" t="str">
        <f t="shared" si="2"/>
        <v/>
      </c>
      <c r="I35" s="63"/>
      <c r="J35" s="63"/>
      <c r="K35" s="68"/>
      <c r="L35" s="115" t="str">
        <f t="shared" si="3"/>
        <v/>
      </c>
      <c r="M35" s="144" t="str">
        <f t="shared" si="1"/>
        <v/>
      </c>
    </row>
    <row r="36" spans="1:13" x14ac:dyDescent="0.25">
      <c r="A36" s="152">
        <v>27</v>
      </c>
      <c r="B36" s="60"/>
      <c r="C36" s="60"/>
      <c r="D36" s="60"/>
      <c r="E36" s="60" t="str">
        <f t="shared" si="4"/>
        <v/>
      </c>
      <c r="F36" s="60"/>
      <c r="G36" s="156">
        <f t="shared" si="0"/>
        <v>1900</v>
      </c>
      <c r="H36" s="155" t="str">
        <f t="shared" si="2"/>
        <v/>
      </c>
      <c r="I36" s="63"/>
      <c r="J36" s="63"/>
      <c r="K36" s="68"/>
      <c r="L36" s="115" t="str">
        <f t="shared" si="3"/>
        <v/>
      </c>
      <c r="M36" s="144" t="str">
        <f t="shared" si="1"/>
        <v/>
      </c>
    </row>
    <row r="37" spans="1:13" x14ac:dyDescent="0.25">
      <c r="A37" s="152">
        <v>28</v>
      </c>
      <c r="B37" s="60"/>
      <c r="C37" s="60"/>
      <c r="D37" s="60"/>
      <c r="E37" s="60" t="str">
        <f t="shared" si="4"/>
        <v/>
      </c>
      <c r="F37" s="60"/>
      <c r="G37" s="156">
        <f t="shared" si="0"/>
        <v>1900</v>
      </c>
      <c r="H37" s="155" t="str">
        <f t="shared" si="2"/>
        <v/>
      </c>
      <c r="I37" s="63"/>
      <c r="J37" s="63"/>
      <c r="K37" s="68"/>
      <c r="L37" s="115" t="str">
        <f t="shared" si="3"/>
        <v/>
      </c>
      <c r="M37" s="144" t="str">
        <f t="shared" si="1"/>
        <v/>
      </c>
    </row>
    <row r="38" spans="1:13" x14ac:dyDescent="0.25">
      <c r="A38" s="152">
        <v>29</v>
      </c>
      <c r="B38" s="60"/>
      <c r="C38" s="60"/>
      <c r="D38" s="60"/>
      <c r="E38" s="60" t="str">
        <f t="shared" si="4"/>
        <v/>
      </c>
      <c r="F38" s="60"/>
      <c r="G38" s="156">
        <f t="shared" si="0"/>
        <v>1900</v>
      </c>
      <c r="H38" s="155" t="str">
        <f t="shared" si="2"/>
        <v/>
      </c>
      <c r="I38" s="63"/>
      <c r="J38" s="63"/>
      <c r="K38" s="68"/>
      <c r="L38" s="115" t="str">
        <f t="shared" si="3"/>
        <v/>
      </c>
      <c r="M38" s="144" t="str">
        <f t="shared" si="1"/>
        <v/>
      </c>
    </row>
    <row r="39" spans="1:13" x14ac:dyDescent="0.25">
      <c r="A39" s="152">
        <v>30</v>
      </c>
      <c r="B39" s="60"/>
      <c r="C39" s="60"/>
      <c r="D39" s="60"/>
      <c r="E39" s="60" t="str">
        <f t="shared" si="4"/>
        <v/>
      </c>
      <c r="F39" s="60"/>
      <c r="G39" s="156">
        <f t="shared" si="0"/>
        <v>1900</v>
      </c>
      <c r="H39" s="155" t="str">
        <f t="shared" si="2"/>
        <v/>
      </c>
      <c r="I39" s="63"/>
      <c r="J39" s="63"/>
      <c r="K39" s="68"/>
      <c r="L39" s="115" t="str">
        <f t="shared" si="3"/>
        <v/>
      </c>
      <c r="M39" s="144" t="str">
        <f t="shared" si="1"/>
        <v/>
      </c>
    </row>
    <row r="40" spans="1:13" x14ac:dyDescent="0.25">
      <c r="A40" s="152">
        <v>31</v>
      </c>
      <c r="B40" s="60"/>
      <c r="C40" s="60"/>
      <c r="D40" s="60"/>
      <c r="E40" s="60" t="str">
        <f t="shared" si="4"/>
        <v/>
      </c>
      <c r="F40" s="60"/>
      <c r="G40" s="156">
        <f t="shared" si="0"/>
        <v>1900</v>
      </c>
      <c r="H40" s="155" t="str">
        <f t="shared" si="2"/>
        <v/>
      </c>
      <c r="I40" s="63"/>
      <c r="J40" s="63"/>
      <c r="K40" s="68"/>
      <c r="L40" s="115" t="str">
        <f t="shared" si="3"/>
        <v/>
      </c>
      <c r="M40" s="144" t="str">
        <f t="shared" si="1"/>
        <v/>
      </c>
    </row>
    <row r="41" spans="1:13" x14ac:dyDescent="0.25">
      <c r="A41" s="152">
        <v>32</v>
      </c>
      <c r="B41" s="60"/>
      <c r="C41" s="60"/>
      <c r="D41" s="60"/>
      <c r="E41" s="60" t="str">
        <f t="shared" si="4"/>
        <v/>
      </c>
      <c r="F41" s="60"/>
      <c r="G41" s="156">
        <f t="shared" si="0"/>
        <v>1900</v>
      </c>
      <c r="H41" s="155" t="str">
        <f t="shared" si="2"/>
        <v/>
      </c>
      <c r="I41" s="63"/>
      <c r="J41" s="63"/>
      <c r="K41" s="68"/>
      <c r="L41" s="115" t="str">
        <f t="shared" si="3"/>
        <v/>
      </c>
      <c r="M41" s="144" t="str">
        <f t="shared" si="1"/>
        <v/>
      </c>
    </row>
    <row r="42" spans="1:13" x14ac:dyDescent="0.25">
      <c r="A42" s="152">
        <v>33</v>
      </c>
      <c r="B42" s="60"/>
      <c r="C42" s="60"/>
      <c r="D42" s="60"/>
      <c r="E42" s="60" t="str">
        <f t="shared" si="4"/>
        <v/>
      </c>
      <c r="F42" s="60"/>
      <c r="G42" s="156">
        <f t="shared" si="0"/>
        <v>1900</v>
      </c>
      <c r="H42" s="155" t="str">
        <f t="shared" si="2"/>
        <v/>
      </c>
      <c r="I42" s="63"/>
      <c r="J42" s="63"/>
      <c r="K42" s="68"/>
      <c r="L42" s="115" t="str">
        <f t="shared" si="3"/>
        <v/>
      </c>
      <c r="M42" s="144" t="str">
        <f t="shared" si="1"/>
        <v/>
      </c>
    </row>
    <row r="43" spans="1:13" x14ac:dyDescent="0.25">
      <c r="A43" s="152">
        <v>34</v>
      </c>
      <c r="B43" s="60"/>
      <c r="C43" s="60"/>
      <c r="D43" s="60"/>
      <c r="E43" s="60" t="str">
        <f t="shared" si="4"/>
        <v/>
      </c>
      <c r="F43" s="60"/>
      <c r="G43" s="156">
        <f t="shared" si="0"/>
        <v>1900</v>
      </c>
      <c r="H43" s="155" t="str">
        <f t="shared" si="2"/>
        <v/>
      </c>
      <c r="I43" s="63"/>
      <c r="J43" s="63"/>
      <c r="K43" s="68"/>
      <c r="L43" s="115" t="str">
        <f t="shared" si="3"/>
        <v/>
      </c>
      <c r="M43" s="144" t="str">
        <f t="shared" si="1"/>
        <v/>
      </c>
    </row>
    <row r="44" spans="1:13" x14ac:dyDescent="0.25">
      <c r="A44" s="152">
        <v>35</v>
      </c>
      <c r="B44" s="60"/>
      <c r="C44" s="60"/>
      <c r="D44" s="60"/>
      <c r="E44" s="60" t="str">
        <f t="shared" si="4"/>
        <v/>
      </c>
      <c r="F44" s="60"/>
      <c r="G44" s="156">
        <f t="shared" si="0"/>
        <v>1900</v>
      </c>
      <c r="H44" s="155" t="str">
        <f t="shared" si="2"/>
        <v/>
      </c>
      <c r="I44" s="63"/>
      <c r="J44" s="63"/>
      <c r="K44" s="68"/>
      <c r="L44" s="115" t="str">
        <f t="shared" si="3"/>
        <v/>
      </c>
      <c r="M44" s="144" t="str">
        <f t="shared" si="1"/>
        <v/>
      </c>
    </row>
    <row r="45" spans="1:13" x14ac:dyDescent="0.25">
      <c r="A45" s="152">
        <v>36</v>
      </c>
      <c r="B45" s="60"/>
      <c r="C45" s="60"/>
      <c r="D45" s="60"/>
      <c r="E45" s="60" t="str">
        <f t="shared" si="4"/>
        <v/>
      </c>
      <c r="F45" s="60"/>
      <c r="G45" s="156">
        <f t="shared" si="0"/>
        <v>1900</v>
      </c>
      <c r="H45" s="155" t="str">
        <f t="shared" si="2"/>
        <v/>
      </c>
      <c r="I45" s="63"/>
      <c r="J45" s="63"/>
      <c r="K45" s="68"/>
      <c r="L45" s="115" t="str">
        <f t="shared" si="3"/>
        <v/>
      </c>
      <c r="M45" s="144" t="str">
        <f t="shared" si="1"/>
        <v/>
      </c>
    </row>
    <row r="46" spans="1:13" x14ac:dyDescent="0.25">
      <c r="A46" s="152">
        <v>37</v>
      </c>
      <c r="B46" s="60"/>
      <c r="C46" s="60"/>
      <c r="D46" s="60"/>
      <c r="E46" s="60" t="str">
        <f t="shared" si="4"/>
        <v/>
      </c>
      <c r="F46" s="60"/>
      <c r="G46" s="156">
        <f t="shared" si="0"/>
        <v>1900</v>
      </c>
      <c r="H46" s="155" t="str">
        <f t="shared" si="2"/>
        <v/>
      </c>
      <c r="I46" s="63"/>
      <c r="J46" s="63"/>
      <c r="K46" s="68"/>
      <c r="L46" s="115" t="str">
        <f t="shared" si="3"/>
        <v/>
      </c>
      <c r="M46" s="144" t="str">
        <f t="shared" si="1"/>
        <v/>
      </c>
    </row>
    <row r="47" spans="1:13" x14ac:dyDescent="0.25">
      <c r="A47" s="152">
        <v>38</v>
      </c>
      <c r="B47" s="60"/>
      <c r="C47" s="60"/>
      <c r="D47" s="60"/>
      <c r="E47" s="60" t="str">
        <f t="shared" si="4"/>
        <v/>
      </c>
      <c r="F47" s="60"/>
      <c r="G47" s="156">
        <f t="shared" si="0"/>
        <v>1900</v>
      </c>
      <c r="H47" s="155" t="str">
        <f t="shared" si="2"/>
        <v/>
      </c>
      <c r="I47" s="63"/>
      <c r="J47" s="63"/>
      <c r="K47" s="68"/>
      <c r="L47" s="115" t="str">
        <f t="shared" si="3"/>
        <v/>
      </c>
      <c r="M47" s="144" t="str">
        <f t="shared" si="1"/>
        <v/>
      </c>
    </row>
    <row r="48" spans="1:13" x14ac:dyDescent="0.25">
      <c r="A48" s="152">
        <v>39</v>
      </c>
      <c r="B48" s="60"/>
      <c r="C48" s="60"/>
      <c r="D48" s="60"/>
      <c r="E48" s="60" t="str">
        <f t="shared" si="4"/>
        <v/>
      </c>
      <c r="F48" s="60"/>
      <c r="G48" s="156">
        <f t="shared" si="0"/>
        <v>1900</v>
      </c>
      <c r="H48" s="155" t="str">
        <f t="shared" si="2"/>
        <v/>
      </c>
      <c r="I48" s="63"/>
      <c r="J48" s="63"/>
      <c r="K48" s="68"/>
      <c r="L48" s="115" t="str">
        <f t="shared" si="3"/>
        <v/>
      </c>
      <c r="M48" s="144" t="str">
        <f t="shared" si="1"/>
        <v/>
      </c>
    </row>
    <row r="49" spans="1:13" ht="15.75" thickBot="1" x14ac:dyDescent="0.3">
      <c r="A49" s="153">
        <v>40</v>
      </c>
      <c r="B49" s="64"/>
      <c r="C49" s="64"/>
      <c r="D49" s="64"/>
      <c r="E49" s="64" t="str">
        <f t="shared" si="4"/>
        <v/>
      </c>
      <c r="F49" s="64"/>
      <c r="G49" s="157">
        <f t="shared" si="0"/>
        <v>1900</v>
      </c>
      <c r="H49" s="158" t="str">
        <f t="shared" si="2"/>
        <v/>
      </c>
      <c r="I49" s="66"/>
      <c r="J49" s="66"/>
      <c r="K49" s="159"/>
      <c r="L49" s="116" t="str">
        <f t="shared" si="3"/>
        <v/>
      </c>
      <c r="M49" s="144" t="str">
        <f t="shared" si="1"/>
        <v/>
      </c>
    </row>
    <row r="50" spans="1:13" ht="15.75" thickTop="1" x14ac:dyDescent="0.25"/>
    <row r="61" spans="1:13" ht="14.45" hidden="1" x14ac:dyDescent="0.55000000000000004">
      <c r="M61" s="144"/>
    </row>
    <row r="62" spans="1:13" ht="14.45" hidden="1" x14ac:dyDescent="0.55000000000000004">
      <c r="M62" s="144"/>
    </row>
    <row r="63" spans="1:13" ht="14.45" hidden="1" x14ac:dyDescent="0.55000000000000004">
      <c r="M63" s="144"/>
    </row>
    <row r="64" spans="1:13" ht="14.45" hidden="1" x14ac:dyDescent="0.55000000000000004">
      <c r="M64" s="144"/>
    </row>
    <row r="65" spans="13:13" ht="14.45" hidden="1" x14ac:dyDescent="0.55000000000000004">
      <c r="M65" s="144"/>
    </row>
    <row r="66" spans="13:13" ht="14.45" hidden="1" x14ac:dyDescent="0.55000000000000004">
      <c r="M66" s="144"/>
    </row>
    <row r="67" spans="13:13" ht="14.45" hidden="1" x14ac:dyDescent="0.55000000000000004">
      <c r="M67" s="144"/>
    </row>
    <row r="68" spans="13:13" ht="14.45" hidden="1" x14ac:dyDescent="0.55000000000000004">
      <c r="M68" s="144"/>
    </row>
    <row r="69" spans="13:13" ht="14.45" hidden="1" x14ac:dyDescent="0.55000000000000004">
      <c r="M69" s="144"/>
    </row>
    <row r="70" spans="13:13" ht="14.45" hidden="1" x14ac:dyDescent="0.55000000000000004">
      <c r="M70" s="144"/>
    </row>
    <row r="71" spans="13:13" ht="14.45" hidden="1" x14ac:dyDescent="0.55000000000000004">
      <c r="M71" s="144"/>
    </row>
    <row r="72" spans="13:13" ht="14.45" hidden="1" x14ac:dyDescent="0.55000000000000004">
      <c r="M72" s="144"/>
    </row>
    <row r="73" spans="13:13" ht="14.45" hidden="1" x14ac:dyDescent="0.55000000000000004">
      <c r="M73" s="144"/>
    </row>
    <row r="74" spans="13:13" ht="14.45" hidden="1" x14ac:dyDescent="0.55000000000000004">
      <c r="M74" s="144"/>
    </row>
    <row r="75" spans="13:13" ht="14.45" hidden="1" x14ac:dyDescent="0.55000000000000004">
      <c r="M75" s="144"/>
    </row>
    <row r="76" spans="13:13" ht="14.45" hidden="1" x14ac:dyDescent="0.55000000000000004">
      <c r="M76" s="144"/>
    </row>
    <row r="77" spans="13:13" ht="14.45" hidden="1" x14ac:dyDescent="0.55000000000000004">
      <c r="M77" s="144"/>
    </row>
    <row r="78" spans="13:13" ht="14.45" hidden="1" x14ac:dyDescent="0.55000000000000004">
      <c r="M78" s="144"/>
    </row>
    <row r="79" spans="13:13" ht="14.45" hidden="1" x14ac:dyDescent="0.55000000000000004">
      <c r="M79" s="144"/>
    </row>
    <row r="80" spans="13:13" ht="14.45" hidden="1" x14ac:dyDescent="0.55000000000000004">
      <c r="M80" s="144"/>
    </row>
    <row r="81" spans="13:13" ht="14.45" hidden="1" x14ac:dyDescent="0.55000000000000004">
      <c r="M81" s="144"/>
    </row>
    <row r="82" spans="13:13" ht="14.45" hidden="1" x14ac:dyDescent="0.55000000000000004">
      <c r="M82" s="144"/>
    </row>
    <row r="83" spans="13:13" ht="14.45" hidden="1" x14ac:dyDescent="0.55000000000000004">
      <c r="M83" s="144"/>
    </row>
    <row r="84" spans="13:13" ht="14.45" hidden="1" x14ac:dyDescent="0.55000000000000004">
      <c r="M84" s="144"/>
    </row>
    <row r="85" spans="13:13" ht="14.45" hidden="1" x14ac:dyDescent="0.55000000000000004">
      <c r="M85" s="144"/>
    </row>
    <row r="86" spans="13:13" ht="14.45" hidden="1" x14ac:dyDescent="0.55000000000000004">
      <c r="M86" s="144"/>
    </row>
    <row r="87" spans="13:13" ht="14.45" hidden="1" x14ac:dyDescent="0.55000000000000004">
      <c r="M87" s="144"/>
    </row>
    <row r="88" spans="13:13" ht="14.45" hidden="1" x14ac:dyDescent="0.55000000000000004">
      <c r="M88" s="144"/>
    </row>
    <row r="89" spans="13:13" ht="14.45" hidden="1" x14ac:dyDescent="0.55000000000000004">
      <c r="M89" s="144"/>
    </row>
    <row r="90" spans="13:13" ht="14.45" hidden="1" x14ac:dyDescent="0.55000000000000004">
      <c r="M90" s="144"/>
    </row>
    <row r="91" spans="13:13" ht="14.45" hidden="1" x14ac:dyDescent="0.55000000000000004">
      <c r="M91" s="144"/>
    </row>
    <row r="92" spans="13:13" ht="14.45" hidden="1" x14ac:dyDescent="0.55000000000000004">
      <c r="M92" s="144"/>
    </row>
    <row r="93" spans="13:13" ht="14.45" hidden="1" x14ac:dyDescent="0.55000000000000004">
      <c r="M93" s="144"/>
    </row>
    <row r="94" spans="13:13" ht="14.45" hidden="1" x14ac:dyDescent="0.55000000000000004">
      <c r="M94" s="144"/>
    </row>
    <row r="95" spans="13:13" ht="14.45" hidden="1" x14ac:dyDescent="0.55000000000000004">
      <c r="M95" s="144"/>
    </row>
    <row r="96" spans="13:13" ht="14.45" hidden="1" x14ac:dyDescent="0.55000000000000004">
      <c r="M96" s="144"/>
    </row>
    <row r="97" spans="13:13" ht="14.45" hidden="1" x14ac:dyDescent="0.55000000000000004">
      <c r="M97" s="144"/>
    </row>
    <row r="98" spans="13:13" ht="14.45" hidden="1" x14ac:dyDescent="0.55000000000000004">
      <c r="M98" s="144"/>
    </row>
    <row r="99" spans="13:13" ht="14.45" hidden="1" x14ac:dyDescent="0.55000000000000004">
      <c r="M99" s="144"/>
    </row>
    <row r="100" spans="13:13" ht="14.45" hidden="1" x14ac:dyDescent="0.55000000000000004">
      <c r="M100" s="144"/>
    </row>
    <row r="101" spans="13:13" ht="14.45" hidden="1" x14ac:dyDescent="0.55000000000000004">
      <c r="M101" s="144"/>
    </row>
    <row r="102" spans="13:13" ht="14.45" hidden="1" x14ac:dyDescent="0.55000000000000004">
      <c r="M102" s="144"/>
    </row>
    <row r="103" spans="13:13" ht="14.45" hidden="1" x14ac:dyDescent="0.55000000000000004">
      <c r="M103" s="144"/>
    </row>
    <row r="104" spans="13:13" ht="14.45" hidden="1" x14ac:dyDescent="0.55000000000000004">
      <c r="M104" s="144"/>
    </row>
    <row r="105" spans="13:13" ht="14.45" hidden="1" x14ac:dyDescent="0.55000000000000004">
      <c r="M105" s="144"/>
    </row>
    <row r="106" spans="13:13" ht="14.45" hidden="1" x14ac:dyDescent="0.55000000000000004">
      <c r="M106" s="144"/>
    </row>
    <row r="107" spans="13:13" ht="14.45" hidden="1" x14ac:dyDescent="0.55000000000000004">
      <c r="M107" s="144"/>
    </row>
    <row r="108" spans="13:13" ht="14.45" hidden="1" x14ac:dyDescent="0.55000000000000004">
      <c r="M108" s="144"/>
    </row>
    <row r="109" spans="13:13" ht="14.45" hidden="1" x14ac:dyDescent="0.55000000000000004">
      <c r="M109" s="144" t="str">
        <f>IF(B59="","",IF(OR(B59="", C59="",D59="",F59="",I59="",J59="",K59=""),"incomplet","valide"))</f>
        <v/>
      </c>
    </row>
  </sheetData>
  <sheetProtection password="BBD0" sheet="1" objects="1" scenarios="1" selectLockedCells="1" pivotTables="0"/>
  <mergeCells count="6">
    <mergeCell ref="D6:H6"/>
    <mergeCell ref="D2:H2"/>
    <mergeCell ref="D4:H4"/>
    <mergeCell ref="C1:L1"/>
    <mergeCell ref="K4:L4"/>
    <mergeCell ref="K2:L2"/>
  </mergeCells>
  <conditionalFormatting sqref="M61:M109 M8:M49">
    <cfRule type="containsText" dxfId="10" priority="4" stopIfTrue="1" operator="containsText" text="incomplet">
      <formula>NOT(ISERROR(SEARCH("incomplet",M8)))</formula>
    </cfRule>
    <cfRule type="containsText" dxfId="9" priority="5" stopIfTrue="1" operator="containsText" text="valide">
      <formula>NOT(ISERROR(SEARCH("valide",M8)))</formula>
    </cfRule>
  </conditionalFormatting>
  <conditionalFormatting sqref="M61:M109 M8:M49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K10:K49">
    <cfRule type="containsBlanks" priority="1" stopIfTrue="1">
      <formula>LEN(TRIM(K10))=0</formula>
    </cfRule>
    <cfRule type="cellIs" dxfId="8" priority="2" stopIfTrue="1" operator="notBetween">
      <formula>$K$6</formula>
      <formula>$D$6</formula>
    </cfRule>
  </conditionalFormatting>
  <dataValidations count="10">
    <dataValidation type="list" allowBlank="1" showInputMessage="1" showErrorMessage="1" sqref="D8:D9">
      <formula1>"H,F"</formula1>
    </dataValidation>
    <dataValidation type="list" allowBlank="1" showInputMessage="1" showErrorMessage="1" sqref="J8:J9">
      <formula1>"Plongeur d'OR,N&amp;,PA20,N2,PE40,N3,N4,E1,E2,E3,E4"</formula1>
    </dataValidation>
    <dataValidation type="list" allowBlank="1" showInputMessage="1" showErrorMessage="1" sqref="D10:D49">
      <formula1>$D$8:$D$9</formula1>
    </dataValidation>
    <dataValidation type="list" allowBlank="1" showInputMessage="1" showErrorMessage="1" sqref="J10:J49">
      <formula1>"Plongeur d'OR,N1,PA20,N2,PE40,N3,N4,E1,E2,E3,E4"</formula1>
    </dataValidation>
    <dataValidation type="list" allowBlank="1" showInputMessage="1" promptTitle="Assurance" prompt="Préciser l'assurance du compétiteurs._x000a_(Loisir 1, 2, 3, Autre ==&gt; Préciser)" sqref="L8:L9">
      <formula1>"Loisir1,Loisir2,Loisir3,Autre"</formula1>
    </dataValidation>
    <dataValidation allowBlank="1" showInputMessage="1" showErrorMessage="1" promptTitle="Numéro de licence FFESSM" prompt="Au format A-00-000000" sqref="I8:I49"/>
    <dataValidation type="textLength" operator="lessThan" allowBlank="1" showInputMessage="1" showErrorMessage="1" errorTitle="Nom abrégé du club" error="Entre le nom abrégé du club (8 caractères maximum)" promptTitle="Nom abrégé du club" prompt="Entre le nom abrégé du club (8 caractères maximum)_x000a__x000a_(8 characters maximum)" sqref="D2:H2">
      <formula1>9</formula1>
    </dataValidation>
    <dataValidation type="textLength" operator="equal" allowBlank="1" showInputMessage="1" showErrorMessage="1" sqref="K2:L2">
      <formula1>8</formula1>
    </dataValidation>
    <dataValidation allowBlank="1" showErrorMessage="1" sqref="L10:L49"/>
    <dataValidation type="whole" operator="greaterThan" allowBlank="1" showInputMessage="1" showErrorMessage="1" errorTitle="&gt; 1 an" error="CACI non valide" promptTitle="Date Certificat Médical" prompt="CACI&lt; 1 an" sqref="K10:K49">
      <formula1>K1048543</formula1>
    </dataValidation>
  </dataValidations>
  <pageMargins left="0.19685039370078741" right="0.19685039370078741" top="0.39370078740157483" bottom="0.39370078740157483" header="0.31496062992125984" footer="0.31496062992125984"/>
  <pageSetup paperSize="9" orientation="landscape" verticalDpi="0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V48"/>
  <sheetViews>
    <sheetView showGridLines="0" zoomScale="80" zoomScaleNormal="80" workbookViewId="0">
      <pane xSplit="4" ySplit="6" topLeftCell="E7" activePane="bottomRight" state="frozenSplit"/>
      <selection pane="topRight" activeCell="E1" sqref="E1"/>
      <selection pane="bottomLeft" activeCell="A8" sqref="A8"/>
      <selection pane="bottomRight" activeCell="J9" sqref="J9"/>
    </sheetView>
  </sheetViews>
  <sheetFormatPr baseColWidth="10" defaultColWidth="0" defaultRowHeight="15" zeroHeight="1" x14ac:dyDescent="0.25"/>
  <cols>
    <col min="1" max="1" width="3.7109375" style="72" customWidth="1"/>
    <col min="2" max="2" width="11.42578125" style="72" customWidth="1"/>
    <col min="3" max="3" width="21.7109375" style="72" customWidth="1"/>
    <col min="4" max="4" width="20.7109375" style="72" customWidth="1"/>
    <col min="5" max="5" width="5.7109375" style="72" customWidth="1"/>
    <col min="6" max="6" width="10.7109375" style="72" customWidth="1"/>
    <col min="7" max="7" width="5.7109375" style="72" customWidth="1"/>
    <col min="8" max="9" width="9.7109375" style="72" customWidth="1"/>
    <col min="10" max="10" width="11.42578125" style="72" customWidth="1"/>
    <col min="11" max="11" width="0.140625" style="72" customWidth="1"/>
    <col min="12" max="12" width="11.42578125" style="72" customWidth="1"/>
    <col min="13" max="13" width="0.140625" style="72" customWidth="1"/>
    <col min="14" max="14" width="11.42578125" style="72" customWidth="1"/>
    <col min="15" max="15" width="0.140625" style="72" customWidth="1"/>
    <col min="16" max="16" width="11.42578125" style="72" customWidth="1"/>
    <col min="17" max="17" width="0.140625" style="72" customWidth="1"/>
    <col min="18" max="19" width="11.42578125" style="72" customWidth="1"/>
    <col min="20" max="21" width="0" style="72" hidden="1" customWidth="1"/>
    <col min="22" max="22" width="11.42578125" style="72" customWidth="1"/>
    <col min="23" max="16384" width="11.42578125" style="72" hidden="1"/>
  </cols>
  <sheetData>
    <row r="1" spans="1:21" ht="31.5" customHeight="1" thickTop="1" x14ac:dyDescent="0.25">
      <c r="D1" s="221" t="str">
        <f>CONCATENATE("Inscriptions aux Epreuves du Club ",CONCATENATE(UPPER('Info PSPeurs'!D2)," ","(",MID('Info PSPeurs'!K2,3,2),")"))</f>
        <v>Inscriptions aux Epreuves du Club  ()</v>
      </c>
      <c r="E1" s="221"/>
      <c r="F1" s="221"/>
      <c r="G1" s="221"/>
      <c r="H1" s="221"/>
      <c r="I1" s="221"/>
      <c r="J1" s="221"/>
      <c r="K1" s="221"/>
      <c r="L1" s="221"/>
      <c r="M1" s="221"/>
    </row>
    <row r="2" spans="1:21" ht="31.5" customHeight="1" x14ac:dyDescent="0.25"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1"/>
      <c r="O2" s="220"/>
      <c r="P2" s="220"/>
    </row>
    <row r="3" spans="1:21" x14ac:dyDescent="0.25"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21" s="1" customFormat="1" ht="30.95" customHeight="1" thickBot="1" x14ac:dyDescent="0.6">
      <c r="A4" s="119"/>
      <c r="B4" s="119"/>
      <c r="C4" s="120" t="str">
        <f>Description!D3</f>
        <v>CHALLENGE À VOS PALMES</v>
      </c>
      <c r="D4" s="120"/>
      <c r="E4" s="120"/>
      <c r="F4" s="120"/>
      <c r="G4" s="120"/>
      <c r="H4" s="119"/>
      <c r="I4" s="119"/>
      <c r="J4" s="219" t="str">
        <f>Description!D7</f>
        <v>Rouen - Piscine Boulingrin</v>
      </c>
      <c r="K4" s="219"/>
      <c r="L4" s="219"/>
      <c r="M4" s="121"/>
      <c r="N4" s="121"/>
      <c r="O4" s="119"/>
      <c r="P4" s="223">
        <f>Description!D5</f>
        <v>44534</v>
      </c>
      <c r="Q4" s="223"/>
      <c r="R4" s="223"/>
      <c r="S4" s="223"/>
      <c r="T4" s="119"/>
      <c r="U4" s="119"/>
    </row>
    <row r="5" spans="1:21" ht="31.5" customHeight="1" thickTop="1" thickBot="1" x14ac:dyDescent="0.3">
      <c r="C5" s="37" t="s">
        <v>54</v>
      </c>
      <c r="D5" s="38" t="s">
        <v>55</v>
      </c>
      <c r="E5" s="39" t="s">
        <v>73</v>
      </c>
      <c r="F5" s="39" t="s">
        <v>57</v>
      </c>
      <c r="G5" s="39" t="s">
        <v>19</v>
      </c>
      <c r="H5" s="40" t="s">
        <v>8</v>
      </c>
      <c r="I5" s="114" t="s">
        <v>91</v>
      </c>
      <c r="J5" s="41" t="s">
        <v>81</v>
      </c>
      <c r="K5" s="88" t="s">
        <v>74</v>
      </c>
      <c r="L5" s="89" t="s">
        <v>83</v>
      </c>
      <c r="M5" s="90" t="s">
        <v>74</v>
      </c>
      <c r="N5" s="41" t="s">
        <v>84</v>
      </c>
      <c r="O5" s="88" t="s">
        <v>74</v>
      </c>
      <c r="P5" s="91" t="s">
        <v>82</v>
      </c>
      <c r="Q5" s="90" t="s">
        <v>74</v>
      </c>
      <c r="R5" s="41" t="s">
        <v>90</v>
      </c>
      <c r="S5" s="42" t="s">
        <v>75</v>
      </c>
      <c r="T5" s="92" t="s">
        <v>76</v>
      </c>
      <c r="U5" s="10" t="s">
        <v>75</v>
      </c>
    </row>
    <row r="6" spans="1:21" ht="15.75" thickTop="1" x14ac:dyDescent="0.25">
      <c r="A6" s="49" t="s">
        <v>62</v>
      </c>
      <c r="B6" s="50" t="str">
        <f>IF(C6="","",CONCATENATE(A6," - ",E6,H6))</f>
        <v>x - HA</v>
      </c>
      <c r="C6" s="50" t="s">
        <v>63</v>
      </c>
      <c r="D6" s="50" t="s">
        <v>64</v>
      </c>
      <c r="E6" s="50" t="s">
        <v>67</v>
      </c>
      <c r="F6" s="51"/>
      <c r="G6" s="52">
        <v>35</v>
      </c>
      <c r="H6" s="53" t="s">
        <v>78</v>
      </c>
      <c r="I6" s="54" t="s">
        <v>3</v>
      </c>
      <c r="J6" s="93" t="s">
        <v>62</v>
      </c>
      <c r="K6" s="94">
        <v>8.7233796296296289E-4</v>
      </c>
      <c r="L6" s="95" t="s">
        <v>62</v>
      </c>
      <c r="M6" s="96">
        <v>2.0567129629629627E-4</v>
      </c>
      <c r="N6" s="93" t="s">
        <v>62</v>
      </c>
      <c r="O6" s="94">
        <v>4.6296296296296293E-4</v>
      </c>
      <c r="P6" s="95" t="s">
        <v>62</v>
      </c>
      <c r="Q6" s="96">
        <v>1.876388888888889E-3</v>
      </c>
      <c r="R6" s="93" t="s">
        <v>62</v>
      </c>
      <c r="S6" s="97">
        <v>1</v>
      </c>
      <c r="T6" s="98" t="s">
        <v>62</v>
      </c>
      <c r="U6" s="99">
        <v>1</v>
      </c>
    </row>
    <row r="7" spans="1:21" ht="15.75" thickBot="1" x14ac:dyDescent="0.3">
      <c r="A7" s="55" t="s">
        <v>62</v>
      </c>
      <c r="B7" s="56" t="str">
        <f>IF(C7="","",CONCATENATE(A7," - ",E7,H7))</f>
        <v>x - FA</v>
      </c>
      <c r="C7" s="56" t="s">
        <v>65</v>
      </c>
      <c r="D7" s="56" t="s">
        <v>66</v>
      </c>
      <c r="E7" s="56" t="s">
        <v>68</v>
      </c>
      <c r="F7" s="57"/>
      <c r="G7" s="58">
        <v>31</v>
      </c>
      <c r="H7" s="59" t="s">
        <v>78</v>
      </c>
      <c r="I7" s="100" t="s">
        <v>3</v>
      </c>
      <c r="J7" s="101" t="s">
        <v>62</v>
      </c>
      <c r="K7" s="102">
        <v>9.300925925925926E-4</v>
      </c>
      <c r="L7" s="103" t="s">
        <v>62</v>
      </c>
      <c r="M7" s="104">
        <v>2.3611111111111109E-4</v>
      </c>
      <c r="N7" s="101" t="s">
        <v>62</v>
      </c>
      <c r="O7" s="102">
        <v>3.5972222222222221E-4</v>
      </c>
      <c r="P7" s="103" t="s">
        <v>62</v>
      </c>
      <c r="Q7" s="104">
        <v>1.9949074074074075E-3</v>
      </c>
      <c r="R7" s="101" t="s">
        <v>62</v>
      </c>
      <c r="S7" s="105">
        <v>1</v>
      </c>
      <c r="T7" s="106" t="s">
        <v>62</v>
      </c>
      <c r="U7" s="107">
        <v>1</v>
      </c>
    </row>
    <row r="8" spans="1:21" ht="15.75" thickTop="1" x14ac:dyDescent="0.25">
      <c r="A8" s="43">
        <v>1</v>
      </c>
      <c r="B8" s="69" t="str">
        <f>IF(C8="","",CONCATENATE(A8," - ",E8,I8))</f>
        <v/>
      </c>
      <c r="C8" s="108" t="str">
        <f>IF('Info PSPeurs'!B10="","",UPPER('Info PSPeurs'!B10))</f>
        <v/>
      </c>
      <c r="D8" s="108" t="str">
        <f>IF(C8="","",PROPER('Info PSPeurs'!C10))</f>
        <v/>
      </c>
      <c r="E8" s="108" t="str">
        <f>IF(C8="","",'Info PSPeurs'!D10)</f>
        <v/>
      </c>
      <c r="F8" s="108" t="str">
        <f>IF(C8="","",UPPER('Info PSPeurs'!E10))</f>
        <v/>
      </c>
      <c r="G8" s="108" t="str">
        <f>IF(C8="","",'Info PSPeurs'!H10)</f>
        <v/>
      </c>
      <c r="H8" s="108" t="str">
        <f t="shared" ref="H8:H39" si="0">IF(G8="","",VLOOKUP(G8,CatAge,2,FALSE))</f>
        <v/>
      </c>
      <c r="I8" s="109" t="str">
        <f>IF(G8="","",IF(G8&lt;18,Description!$B$30,IF(G8&gt;Description!$E$31,Description!$B$35,Description!$B$31)))</f>
        <v/>
      </c>
      <c r="J8" s="44"/>
      <c r="K8" s="45"/>
      <c r="L8" s="46"/>
      <c r="M8" s="47"/>
      <c r="N8" s="44"/>
      <c r="O8" s="45"/>
      <c r="P8" s="46"/>
      <c r="Q8" s="47"/>
      <c r="R8" s="44"/>
      <c r="S8" s="48"/>
      <c r="T8" s="22"/>
      <c r="U8" s="11"/>
    </row>
    <row r="9" spans="1:21" x14ac:dyDescent="0.25">
      <c r="A9" s="25">
        <v>2</v>
      </c>
      <c r="B9" s="62" t="str">
        <f t="shared" ref="B9:B47" si="1">IF(C9="","",CONCATENATE(A9," - ",E9,I9))</f>
        <v/>
      </c>
      <c r="C9" s="108" t="str">
        <f>IF('Info PSPeurs'!B11="","",UPPER('Info PSPeurs'!B11))</f>
        <v/>
      </c>
      <c r="D9" s="108" t="str">
        <f>IF(C9="","",PROPER('Info PSPeurs'!C11))</f>
        <v/>
      </c>
      <c r="E9" s="110" t="str">
        <f>IF(C9="","",'Info PSPeurs'!D11)</f>
        <v/>
      </c>
      <c r="F9" s="108" t="str">
        <f>IF(C9="","",UPPER('Info PSPeurs'!E11))</f>
        <v/>
      </c>
      <c r="G9" s="110" t="str">
        <f>IF(C9="","",'Info PSPeurs'!H11)</f>
        <v/>
      </c>
      <c r="H9" s="110" t="str">
        <f t="shared" si="0"/>
        <v/>
      </c>
      <c r="I9" s="111" t="str">
        <f>IF(G9="","",IF(G9&lt;18,Description!$B$30,IF(G9&gt;Description!$E$31,Description!$B$35,Description!$B$31)))</f>
        <v/>
      </c>
      <c r="J9" s="31"/>
      <c r="K9" s="32"/>
      <c r="L9" s="29"/>
      <c r="M9" s="35"/>
      <c r="N9" s="31"/>
      <c r="O9" s="32"/>
      <c r="P9" s="29"/>
      <c r="Q9" s="35"/>
      <c r="R9" s="31"/>
      <c r="S9" s="26"/>
      <c r="T9" s="23"/>
      <c r="U9" s="12"/>
    </row>
    <row r="10" spans="1:21" x14ac:dyDescent="0.25">
      <c r="A10" s="25">
        <v>3</v>
      </c>
      <c r="B10" s="62" t="str">
        <f t="shared" si="1"/>
        <v/>
      </c>
      <c r="C10" s="108" t="str">
        <f>IF('Info PSPeurs'!B12="","",UPPER('Info PSPeurs'!B12))</f>
        <v/>
      </c>
      <c r="D10" s="108" t="str">
        <f>IF(C10="","",PROPER('Info PSPeurs'!C12))</f>
        <v/>
      </c>
      <c r="E10" s="110" t="str">
        <f>IF(C10="","",'Info PSPeurs'!D12)</f>
        <v/>
      </c>
      <c r="F10" s="108" t="str">
        <f>IF(C10="","",UPPER('Info PSPeurs'!E12))</f>
        <v/>
      </c>
      <c r="G10" s="110" t="str">
        <f>IF(C10="","",'Info PSPeurs'!H12)</f>
        <v/>
      </c>
      <c r="H10" s="110" t="str">
        <f t="shared" si="0"/>
        <v/>
      </c>
      <c r="I10" s="111" t="str">
        <f>IF(G10="","",IF(G10&lt;18,Description!$B$30,IF(G10&gt;Description!$E$31,Description!$B$35,Description!$B$31)))</f>
        <v/>
      </c>
      <c r="J10" s="31"/>
      <c r="K10" s="32"/>
      <c r="L10" s="29"/>
      <c r="M10" s="35"/>
      <c r="N10" s="31"/>
      <c r="O10" s="32"/>
      <c r="P10" s="29"/>
      <c r="Q10" s="35"/>
      <c r="R10" s="31"/>
      <c r="S10" s="26"/>
      <c r="T10" s="23"/>
      <c r="U10" s="12"/>
    </row>
    <row r="11" spans="1:21" x14ac:dyDescent="0.25">
      <c r="A11" s="25">
        <v>4</v>
      </c>
      <c r="B11" s="62" t="str">
        <f t="shared" si="1"/>
        <v/>
      </c>
      <c r="C11" s="108" t="str">
        <f>IF('Info PSPeurs'!B13="","",UPPER('Info PSPeurs'!B13))</f>
        <v/>
      </c>
      <c r="D11" s="108" t="str">
        <f>IF(C11="","",PROPER('Info PSPeurs'!C13))</f>
        <v/>
      </c>
      <c r="E11" s="110" t="str">
        <f>IF(C11="","",'Info PSPeurs'!D13)</f>
        <v/>
      </c>
      <c r="F11" s="108" t="str">
        <f>IF(C11="","",UPPER('Info PSPeurs'!E13))</f>
        <v/>
      </c>
      <c r="G11" s="110" t="str">
        <f>IF(C11="","",'Info PSPeurs'!H13)</f>
        <v/>
      </c>
      <c r="H11" s="110" t="str">
        <f t="shared" si="0"/>
        <v/>
      </c>
      <c r="I11" s="111" t="str">
        <f>IF(G11="","",IF(G11&lt;18,Description!$B$30,IF(G11&gt;Description!$E$31,Description!$B$35,Description!$B$31)))</f>
        <v/>
      </c>
      <c r="J11" s="31"/>
      <c r="K11" s="32"/>
      <c r="L11" s="29"/>
      <c r="M11" s="35"/>
      <c r="N11" s="31"/>
      <c r="O11" s="32"/>
      <c r="P11" s="29"/>
      <c r="Q11" s="35"/>
      <c r="R11" s="31"/>
      <c r="S11" s="26"/>
      <c r="T11" s="23"/>
      <c r="U11" s="12"/>
    </row>
    <row r="12" spans="1:21" x14ac:dyDescent="0.25">
      <c r="A12" s="25">
        <v>5</v>
      </c>
      <c r="B12" s="62" t="str">
        <f t="shared" si="1"/>
        <v/>
      </c>
      <c r="C12" s="108" t="str">
        <f>IF('Info PSPeurs'!B14="","",UPPER('Info PSPeurs'!B14))</f>
        <v/>
      </c>
      <c r="D12" s="108" t="str">
        <f>IF(C12="","",PROPER('Info PSPeurs'!C14))</f>
        <v/>
      </c>
      <c r="E12" s="110" t="str">
        <f>IF(C12="","",'Info PSPeurs'!D14)</f>
        <v/>
      </c>
      <c r="F12" s="108" t="str">
        <f>IF(C12="","",UPPER('Info PSPeurs'!E14))</f>
        <v/>
      </c>
      <c r="G12" s="110" t="str">
        <f>IF(C12="","",'Info PSPeurs'!H14)</f>
        <v/>
      </c>
      <c r="H12" s="110" t="str">
        <f t="shared" si="0"/>
        <v/>
      </c>
      <c r="I12" s="111" t="str">
        <f>IF(G12="","",IF(G12&lt;18,Description!$B$30,IF(G12&gt;Description!$E$31,Description!$B$35,Description!$B$31)))</f>
        <v/>
      </c>
      <c r="J12" s="31"/>
      <c r="K12" s="32"/>
      <c r="L12" s="29"/>
      <c r="M12" s="35"/>
      <c r="N12" s="31"/>
      <c r="O12" s="32"/>
      <c r="P12" s="29"/>
      <c r="Q12" s="35"/>
      <c r="R12" s="31"/>
      <c r="S12" s="26"/>
      <c r="T12" s="23"/>
      <c r="U12" s="12"/>
    </row>
    <row r="13" spans="1:21" x14ac:dyDescent="0.25">
      <c r="A13" s="25">
        <v>6</v>
      </c>
      <c r="B13" s="62" t="str">
        <f t="shared" si="1"/>
        <v/>
      </c>
      <c r="C13" s="108" t="str">
        <f>IF('Info PSPeurs'!B15="","",UPPER('Info PSPeurs'!B15))</f>
        <v/>
      </c>
      <c r="D13" s="108" t="str">
        <f>IF(C13="","",PROPER('Info PSPeurs'!C15))</f>
        <v/>
      </c>
      <c r="E13" s="110" t="str">
        <f>IF(C13="","",'Info PSPeurs'!D15)</f>
        <v/>
      </c>
      <c r="F13" s="108" t="str">
        <f>IF(C13="","",UPPER('Info PSPeurs'!E15))</f>
        <v/>
      </c>
      <c r="G13" s="110" t="str">
        <f>IF(C13="","",'Info PSPeurs'!H15)</f>
        <v/>
      </c>
      <c r="H13" s="110" t="str">
        <f t="shared" si="0"/>
        <v/>
      </c>
      <c r="I13" s="111" t="str">
        <f>IF(G13="","",IF(G13&lt;18,Description!$B$30,IF(G13&gt;Description!$E$31,Description!$B$35,Description!$B$31)))</f>
        <v/>
      </c>
      <c r="J13" s="31"/>
      <c r="K13" s="32"/>
      <c r="L13" s="29"/>
      <c r="M13" s="35"/>
      <c r="N13" s="31"/>
      <c r="O13" s="32"/>
      <c r="P13" s="29"/>
      <c r="Q13" s="35"/>
      <c r="R13" s="31"/>
      <c r="S13" s="26"/>
      <c r="T13" s="23"/>
      <c r="U13" s="12"/>
    </row>
    <row r="14" spans="1:21" x14ac:dyDescent="0.25">
      <c r="A14" s="25">
        <v>7</v>
      </c>
      <c r="B14" s="62" t="str">
        <f t="shared" si="1"/>
        <v/>
      </c>
      <c r="C14" s="108" t="str">
        <f>IF('Info PSPeurs'!B16="","",UPPER('Info PSPeurs'!B16))</f>
        <v/>
      </c>
      <c r="D14" s="108" t="str">
        <f>IF(C14="","",PROPER('Info PSPeurs'!C16))</f>
        <v/>
      </c>
      <c r="E14" s="110" t="str">
        <f>IF(C14="","",'Info PSPeurs'!D16)</f>
        <v/>
      </c>
      <c r="F14" s="108" t="str">
        <f>IF(C14="","",UPPER('Info PSPeurs'!E16))</f>
        <v/>
      </c>
      <c r="G14" s="110" t="str">
        <f>IF(C14="","",'Info PSPeurs'!H16)</f>
        <v/>
      </c>
      <c r="H14" s="110" t="str">
        <f t="shared" si="0"/>
        <v/>
      </c>
      <c r="I14" s="111" t="str">
        <f>IF(G14="","",IF(G14&lt;18,Description!$B$30,IF(G14&gt;Description!$E$31,Description!$B$35,Description!$B$31)))</f>
        <v/>
      </c>
      <c r="J14" s="31"/>
      <c r="K14" s="32"/>
      <c r="L14" s="29"/>
      <c r="M14" s="35"/>
      <c r="N14" s="31"/>
      <c r="O14" s="32"/>
      <c r="P14" s="29"/>
      <c r="Q14" s="35"/>
      <c r="R14" s="31"/>
      <c r="S14" s="26"/>
      <c r="T14" s="23"/>
      <c r="U14" s="12"/>
    </row>
    <row r="15" spans="1:21" x14ac:dyDescent="0.25">
      <c r="A15" s="25">
        <v>8</v>
      </c>
      <c r="B15" s="62" t="str">
        <f t="shared" si="1"/>
        <v/>
      </c>
      <c r="C15" s="108" t="str">
        <f>IF('Info PSPeurs'!B17="","",UPPER('Info PSPeurs'!B17))</f>
        <v/>
      </c>
      <c r="D15" s="108" t="str">
        <f>IF(C15="","",PROPER('Info PSPeurs'!C17))</f>
        <v/>
      </c>
      <c r="E15" s="110" t="str">
        <f>IF(C15="","",'Info PSPeurs'!D17)</f>
        <v/>
      </c>
      <c r="F15" s="108" t="str">
        <f>IF(C15="","",UPPER('Info PSPeurs'!E17))</f>
        <v/>
      </c>
      <c r="G15" s="110" t="str">
        <f>IF(C15="","",'Info PSPeurs'!H17)</f>
        <v/>
      </c>
      <c r="H15" s="110" t="str">
        <f t="shared" si="0"/>
        <v/>
      </c>
      <c r="I15" s="111" t="str">
        <f>IF(G15="","",IF(G15&lt;18,Description!$B$30,IF(G15&gt;Description!$E$31,Description!$B$35,Description!$B$31)))</f>
        <v/>
      </c>
      <c r="J15" s="31"/>
      <c r="K15" s="32"/>
      <c r="L15" s="29"/>
      <c r="M15" s="35"/>
      <c r="N15" s="31"/>
      <c r="O15" s="32"/>
      <c r="P15" s="29"/>
      <c r="Q15" s="35"/>
      <c r="R15" s="31"/>
      <c r="S15" s="26"/>
      <c r="T15" s="23"/>
      <c r="U15" s="12"/>
    </row>
    <row r="16" spans="1:21" x14ac:dyDescent="0.25">
      <c r="A16" s="25">
        <v>9</v>
      </c>
      <c r="B16" s="62" t="str">
        <f t="shared" si="1"/>
        <v/>
      </c>
      <c r="C16" s="108" t="str">
        <f>IF('Info PSPeurs'!B18="","",UPPER('Info PSPeurs'!B18))</f>
        <v/>
      </c>
      <c r="D16" s="108" t="str">
        <f>IF(C16="","",PROPER('Info PSPeurs'!C18))</f>
        <v/>
      </c>
      <c r="E16" s="110" t="str">
        <f>IF(C16="","",'Info PSPeurs'!D18)</f>
        <v/>
      </c>
      <c r="F16" s="108" t="str">
        <f>IF(C16="","",UPPER('Info PSPeurs'!E18))</f>
        <v/>
      </c>
      <c r="G16" s="110" t="str">
        <f>IF(C16="","",'Info PSPeurs'!H18)</f>
        <v/>
      </c>
      <c r="H16" s="110" t="str">
        <f t="shared" si="0"/>
        <v/>
      </c>
      <c r="I16" s="111" t="str">
        <f>IF(G16="","",IF(G16&lt;18,Description!$B$30,IF(G16&gt;Description!$E$31,Description!$B$35,Description!$B$31)))</f>
        <v/>
      </c>
      <c r="J16" s="31"/>
      <c r="K16" s="32"/>
      <c r="L16" s="29"/>
      <c r="M16" s="35"/>
      <c r="N16" s="31"/>
      <c r="O16" s="32"/>
      <c r="P16" s="29"/>
      <c r="Q16" s="35"/>
      <c r="R16" s="31"/>
      <c r="S16" s="26"/>
      <c r="T16" s="23"/>
      <c r="U16" s="12"/>
    </row>
    <row r="17" spans="1:21" x14ac:dyDescent="0.25">
      <c r="A17" s="25">
        <v>10</v>
      </c>
      <c r="B17" s="62" t="str">
        <f t="shared" si="1"/>
        <v/>
      </c>
      <c r="C17" s="108" t="str">
        <f>IF('Info PSPeurs'!B19="","",UPPER('Info PSPeurs'!B19))</f>
        <v/>
      </c>
      <c r="D17" s="108" t="str">
        <f>IF(C17="","",PROPER('Info PSPeurs'!C19))</f>
        <v/>
      </c>
      <c r="E17" s="110" t="str">
        <f>IF(C17="","",'Info PSPeurs'!D19)</f>
        <v/>
      </c>
      <c r="F17" s="108" t="str">
        <f>IF(C17="","",UPPER('Info PSPeurs'!E19))</f>
        <v/>
      </c>
      <c r="G17" s="110" t="str">
        <f>IF(C17="","",'Info PSPeurs'!H19)</f>
        <v/>
      </c>
      <c r="H17" s="110" t="str">
        <f t="shared" si="0"/>
        <v/>
      </c>
      <c r="I17" s="111" t="str">
        <f>IF(G17="","",IF(G17&lt;18,Description!$B$30,IF(G17&gt;Description!$E$31,Description!$B$35,Description!$B$31)))</f>
        <v/>
      </c>
      <c r="J17" s="31"/>
      <c r="K17" s="32"/>
      <c r="L17" s="29"/>
      <c r="M17" s="35"/>
      <c r="N17" s="31"/>
      <c r="O17" s="32"/>
      <c r="P17" s="29"/>
      <c r="Q17" s="35"/>
      <c r="R17" s="31"/>
      <c r="S17" s="26"/>
      <c r="T17" s="23"/>
      <c r="U17" s="12"/>
    </row>
    <row r="18" spans="1:21" x14ac:dyDescent="0.25">
      <c r="A18" s="25">
        <v>11</v>
      </c>
      <c r="B18" s="62" t="str">
        <f t="shared" si="1"/>
        <v/>
      </c>
      <c r="C18" s="108" t="str">
        <f>IF('Info PSPeurs'!B20="","",UPPER('Info PSPeurs'!B20))</f>
        <v/>
      </c>
      <c r="D18" s="108" t="str">
        <f>IF(C18="","",PROPER('Info PSPeurs'!C20))</f>
        <v/>
      </c>
      <c r="E18" s="110" t="str">
        <f>IF(C18="","",'Info PSPeurs'!D20)</f>
        <v/>
      </c>
      <c r="F18" s="108" t="str">
        <f>IF(C18="","",UPPER('Info PSPeurs'!E20))</f>
        <v/>
      </c>
      <c r="G18" s="110" t="str">
        <f>IF(C18="","",'Info PSPeurs'!H20)</f>
        <v/>
      </c>
      <c r="H18" s="110" t="str">
        <f t="shared" si="0"/>
        <v/>
      </c>
      <c r="I18" s="111" t="str">
        <f>IF(G18="","",IF(G18&lt;18,Description!$B$30,IF(G18&gt;Description!$E$31,Description!$B$35,Description!$B$31)))</f>
        <v/>
      </c>
      <c r="J18" s="31"/>
      <c r="K18" s="32"/>
      <c r="L18" s="29"/>
      <c r="M18" s="35"/>
      <c r="N18" s="31"/>
      <c r="O18" s="32"/>
      <c r="P18" s="29"/>
      <c r="Q18" s="35"/>
      <c r="R18" s="31"/>
      <c r="S18" s="26"/>
      <c r="T18" s="23"/>
      <c r="U18" s="12"/>
    </row>
    <row r="19" spans="1:21" x14ac:dyDescent="0.25">
      <c r="A19" s="25">
        <v>12</v>
      </c>
      <c r="B19" s="62" t="str">
        <f t="shared" si="1"/>
        <v/>
      </c>
      <c r="C19" s="108" t="str">
        <f>IF('Info PSPeurs'!B21="","",UPPER('Info PSPeurs'!B21))</f>
        <v/>
      </c>
      <c r="D19" s="108" t="str">
        <f>IF(C19="","",PROPER('Info PSPeurs'!C21))</f>
        <v/>
      </c>
      <c r="E19" s="110" t="str">
        <f>IF(C19="","",'Info PSPeurs'!D21)</f>
        <v/>
      </c>
      <c r="F19" s="108" t="str">
        <f>IF(C19="","",UPPER('Info PSPeurs'!E21))</f>
        <v/>
      </c>
      <c r="G19" s="110" t="str">
        <f>IF(C19="","",'Info PSPeurs'!H21)</f>
        <v/>
      </c>
      <c r="H19" s="110" t="str">
        <f t="shared" si="0"/>
        <v/>
      </c>
      <c r="I19" s="111" t="str">
        <f>IF(G19="","",IF(G19&lt;18,Description!$B$30,IF(G19&gt;Description!$E$31,Description!$B$35,Description!$B$31)))</f>
        <v/>
      </c>
      <c r="J19" s="31"/>
      <c r="K19" s="32"/>
      <c r="L19" s="29"/>
      <c r="M19" s="35"/>
      <c r="N19" s="31"/>
      <c r="O19" s="32"/>
      <c r="P19" s="29"/>
      <c r="Q19" s="35"/>
      <c r="R19" s="31"/>
      <c r="S19" s="26"/>
      <c r="T19" s="23"/>
      <c r="U19" s="12"/>
    </row>
    <row r="20" spans="1:21" x14ac:dyDescent="0.25">
      <c r="A20" s="25">
        <v>13</v>
      </c>
      <c r="B20" s="62" t="str">
        <f t="shared" si="1"/>
        <v/>
      </c>
      <c r="C20" s="108" t="str">
        <f>IF('Info PSPeurs'!B22="","",UPPER('Info PSPeurs'!B22))</f>
        <v/>
      </c>
      <c r="D20" s="108" t="str">
        <f>IF(C20="","",PROPER('Info PSPeurs'!C22))</f>
        <v/>
      </c>
      <c r="E20" s="110" t="str">
        <f>IF(C20="","",'Info PSPeurs'!D22)</f>
        <v/>
      </c>
      <c r="F20" s="108" t="str">
        <f>IF(C20="","",UPPER('Info PSPeurs'!E22))</f>
        <v/>
      </c>
      <c r="G20" s="110" t="str">
        <f>IF(C20="","",'Info PSPeurs'!H22)</f>
        <v/>
      </c>
      <c r="H20" s="110" t="str">
        <f t="shared" si="0"/>
        <v/>
      </c>
      <c r="I20" s="111" t="str">
        <f>IF(G20="","",IF(G20&lt;18,Description!$B$30,IF(G20&gt;Description!$E$31,Description!$B$35,Description!$B$31)))</f>
        <v/>
      </c>
      <c r="J20" s="31"/>
      <c r="K20" s="32"/>
      <c r="L20" s="29"/>
      <c r="M20" s="35"/>
      <c r="N20" s="31"/>
      <c r="O20" s="32"/>
      <c r="P20" s="29"/>
      <c r="Q20" s="35"/>
      <c r="R20" s="31"/>
      <c r="S20" s="26"/>
      <c r="T20" s="23"/>
      <c r="U20" s="12"/>
    </row>
    <row r="21" spans="1:21" x14ac:dyDescent="0.25">
      <c r="A21" s="25">
        <v>14</v>
      </c>
      <c r="B21" s="62" t="str">
        <f t="shared" si="1"/>
        <v/>
      </c>
      <c r="C21" s="108" t="str">
        <f>IF('Info PSPeurs'!B23="","",UPPER('Info PSPeurs'!B23))</f>
        <v/>
      </c>
      <c r="D21" s="108" t="str">
        <f>IF(C21="","",PROPER('Info PSPeurs'!C23))</f>
        <v/>
      </c>
      <c r="E21" s="110" t="str">
        <f>IF(C21="","",'Info PSPeurs'!D23)</f>
        <v/>
      </c>
      <c r="F21" s="108" t="str">
        <f>IF(C21="","",UPPER('Info PSPeurs'!E23))</f>
        <v/>
      </c>
      <c r="G21" s="110" t="str">
        <f>IF(C21="","",'Info PSPeurs'!H23)</f>
        <v/>
      </c>
      <c r="H21" s="110" t="str">
        <f t="shared" si="0"/>
        <v/>
      </c>
      <c r="I21" s="111" t="str">
        <f>IF(G21="","",IF(G21&lt;18,Description!$B$30,IF(G21&gt;Description!$E$31,Description!$B$35,Description!$B$31)))</f>
        <v/>
      </c>
      <c r="J21" s="31"/>
      <c r="K21" s="32"/>
      <c r="L21" s="29"/>
      <c r="M21" s="35"/>
      <c r="N21" s="31"/>
      <c r="O21" s="32"/>
      <c r="P21" s="29"/>
      <c r="Q21" s="35"/>
      <c r="R21" s="31"/>
      <c r="S21" s="26"/>
      <c r="T21" s="23"/>
      <c r="U21" s="12"/>
    </row>
    <row r="22" spans="1:21" x14ac:dyDescent="0.25">
      <c r="A22" s="25">
        <v>15</v>
      </c>
      <c r="B22" s="62" t="str">
        <f t="shared" si="1"/>
        <v/>
      </c>
      <c r="C22" s="108" t="str">
        <f>IF('Info PSPeurs'!B24="","",UPPER('Info PSPeurs'!B24))</f>
        <v/>
      </c>
      <c r="D22" s="108" t="str">
        <f>IF(C22="","",PROPER('Info PSPeurs'!C24))</f>
        <v/>
      </c>
      <c r="E22" s="110" t="str">
        <f>IF(C22="","",'Info PSPeurs'!D24)</f>
        <v/>
      </c>
      <c r="F22" s="108" t="str">
        <f>IF(C22="","",UPPER('Info PSPeurs'!E24))</f>
        <v/>
      </c>
      <c r="G22" s="110" t="str">
        <f>IF(C22="","",'Info PSPeurs'!H24)</f>
        <v/>
      </c>
      <c r="H22" s="110" t="str">
        <f t="shared" si="0"/>
        <v/>
      </c>
      <c r="I22" s="111" t="str">
        <f>IF(G22="","",IF(G22&lt;18,Description!$B$30,IF(G22&gt;Description!$E$31,Description!$B$35,Description!$B$31)))</f>
        <v/>
      </c>
      <c r="J22" s="31"/>
      <c r="K22" s="32"/>
      <c r="L22" s="29"/>
      <c r="M22" s="35"/>
      <c r="N22" s="31"/>
      <c r="O22" s="32"/>
      <c r="P22" s="29"/>
      <c r="Q22" s="35"/>
      <c r="R22" s="31"/>
      <c r="S22" s="26"/>
      <c r="T22" s="23"/>
      <c r="U22" s="12"/>
    </row>
    <row r="23" spans="1:21" x14ac:dyDescent="0.25">
      <c r="A23" s="25">
        <v>16</v>
      </c>
      <c r="B23" s="62" t="str">
        <f t="shared" si="1"/>
        <v/>
      </c>
      <c r="C23" s="108" t="str">
        <f>IF('Info PSPeurs'!B25="","",UPPER('Info PSPeurs'!B25))</f>
        <v/>
      </c>
      <c r="D23" s="108" t="str">
        <f>IF(C23="","",PROPER('Info PSPeurs'!C25))</f>
        <v/>
      </c>
      <c r="E23" s="110" t="str">
        <f>IF(C23="","",'Info PSPeurs'!D25)</f>
        <v/>
      </c>
      <c r="F23" s="108" t="str">
        <f>IF(C23="","",UPPER('Info PSPeurs'!E25))</f>
        <v/>
      </c>
      <c r="G23" s="110" t="str">
        <f>IF(C23="","",'Info PSPeurs'!H25)</f>
        <v/>
      </c>
      <c r="H23" s="110" t="str">
        <f t="shared" si="0"/>
        <v/>
      </c>
      <c r="I23" s="111" t="str">
        <f>IF(G23="","",IF(G23&lt;18,Description!$B$30,IF(G23&gt;Description!$E$31,Description!$B$35,Description!$B$31)))</f>
        <v/>
      </c>
      <c r="J23" s="31"/>
      <c r="K23" s="32"/>
      <c r="L23" s="29"/>
      <c r="M23" s="35"/>
      <c r="N23" s="31"/>
      <c r="O23" s="32"/>
      <c r="P23" s="29"/>
      <c r="Q23" s="35"/>
      <c r="R23" s="31"/>
      <c r="S23" s="26"/>
      <c r="T23" s="23"/>
      <c r="U23" s="12"/>
    </row>
    <row r="24" spans="1:21" x14ac:dyDescent="0.25">
      <c r="A24" s="25">
        <v>17</v>
      </c>
      <c r="B24" s="62" t="str">
        <f t="shared" si="1"/>
        <v/>
      </c>
      <c r="C24" s="108" t="str">
        <f>IF('Info PSPeurs'!B26="","",UPPER('Info PSPeurs'!B26))</f>
        <v/>
      </c>
      <c r="D24" s="108" t="str">
        <f>IF(C24="","",PROPER('Info PSPeurs'!C26))</f>
        <v/>
      </c>
      <c r="E24" s="110" t="str">
        <f>IF(C24="","",'Info PSPeurs'!D26)</f>
        <v/>
      </c>
      <c r="F24" s="108" t="str">
        <f>IF(C24="","",UPPER('Info PSPeurs'!E26))</f>
        <v/>
      </c>
      <c r="G24" s="110" t="str">
        <f>IF(C24="","",'Info PSPeurs'!H26)</f>
        <v/>
      </c>
      <c r="H24" s="110" t="str">
        <f t="shared" si="0"/>
        <v/>
      </c>
      <c r="I24" s="111" t="str">
        <f>IF(G24="","",IF(G24&lt;18,Description!$B$30,IF(G24&gt;Description!$E$31,Description!$B$35,Description!$B$31)))</f>
        <v/>
      </c>
      <c r="J24" s="31"/>
      <c r="K24" s="32"/>
      <c r="L24" s="29"/>
      <c r="M24" s="35"/>
      <c r="N24" s="31"/>
      <c r="O24" s="32"/>
      <c r="P24" s="29"/>
      <c r="Q24" s="35"/>
      <c r="R24" s="31"/>
      <c r="S24" s="26"/>
      <c r="T24" s="23"/>
      <c r="U24" s="12"/>
    </row>
    <row r="25" spans="1:21" x14ac:dyDescent="0.25">
      <c r="A25" s="25">
        <v>18</v>
      </c>
      <c r="B25" s="62" t="str">
        <f t="shared" si="1"/>
        <v/>
      </c>
      <c r="C25" s="108" t="str">
        <f>IF('Info PSPeurs'!B27="","",UPPER('Info PSPeurs'!B27))</f>
        <v/>
      </c>
      <c r="D25" s="108" t="str">
        <f>IF(C25="","",PROPER('Info PSPeurs'!C27))</f>
        <v/>
      </c>
      <c r="E25" s="110" t="str">
        <f>IF(C25="","",'Info PSPeurs'!D27)</f>
        <v/>
      </c>
      <c r="F25" s="108" t="str">
        <f>IF(C25="","",UPPER('Info PSPeurs'!E27))</f>
        <v/>
      </c>
      <c r="G25" s="110" t="str">
        <f>IF(C25="","",'Info PSPeurs'!H27)</f>
        <v/>
      </c>
      <c r="H25" s="110" t="str">
        <f t="shared" si="0"/>
        <v/>
      </c>
      <c r="I25" s="111" t="str">
        <f>IF(G25="","",IF(G25&lt;18,Description!$B$30,IF(G25&gt;Description!$E$31,Description!$B$35,Description!$B$31)))</f>
        <v/>
      </c>
      <c r="J25" s="31"/>
      <c r="K25" s="32"/>
      <c r="L25" s="29"/>
      <c r="M25" s="35"/>
      <c r="N25" s="31"/>
      <c r="O25" s="32"/>
      <c r="P25" s="29"/>
      <c r="Q25" s="35"/>
      <c r="R25" s="31"/>
      <c r="S25" s="26"/>
      <c r="T25" s="23"/>
      <c r="U25" s="12"/>
    </row>
    <row r="26" spans="1:21" x14ac:dyDescent="0.25">
      <c r="A26" s="25">
        <v>19</v>
      </c>
      <c r="B26" s="62" t="str">
        <f t="shared" si="1"/>
        <v/>
      </c>
      <c r="C26" s="108" t="str">
        <f>IF('Info PSPeurs'!B28="","",UPPER('Info PSPeurs'!B28))</f>
        <v/>
      </c>
      <c r="D26" s="108" t="str">
        <f>IF(C26="","",PROPER('Info PSPeurs'!C28))</f>
        <v/>
      </c>
      <c r="E26" s="110" t="str">
        <f>IF(C26="","",'Info PSPeurs'!D28)</f>
        <v/>
      </c>
      <c r="F26" s="108" t="str">
        <f>IF(C26="","",UPPER('Info PSPeurs'!E28))</f>
        <v/>
      </c>
      <c r="G26" s="110" t="str">
        <f>IF(C26="","",'Info PSPeurs'!H28)</f>
        <v/>
      </c>
      <c r="H26" s="110" t="str">
        <f t="shared" si="0"/>
        <v/>
      </c>
      <c r="I26" s="111" t="str">
        <f>IF(G26="","",IF(G26&lt;18,Description!$B$30,IF(G26&gt;Description!$E$31,Description!$B$35,Description!$B$31)))</f>
        <v/>
      </c>
      <c r="J26" s="31"/>
      <c r="K26" s="32"/>
      <c r="L26" s="29"/>
      <c r="M26" s="35"/>
      <c r="N26" s="31"/>
      <c r="O26" s="32"/>
      <c r="P26" s="29"/>
      <c r="Q26" s="35"/>
      <c r="R26" s="31"/>
      <c r="S26" s="26"/>
      <c r="T26" s="23"/>
      <c r="U26" s="12"/>
    </row>
    <row r="27" spans="1:21" x14ac:dyDescent="0.25">
      <c r="A27" s="25">
        <v>20</v>
      </c>
      <c r="B27" s="62" t="str">
        <f t="shared" si="1"/>
        <v/>
      </c>
      <c r="C27" s="108" t="str">
        <f>IF('Info PSPeurs'!B29="","",UPPER('Info PSPeurs'!B29))</f>
        <v/>
      </c>
      <c r="D27" s="108" t="str">
        <f>IF(C27="","",PROPER('Info PSPeurs'!C29))</f>
        <v/>
      </c>
      <c r="E27" s="110" t="str">
        <f>IF(C27="","",'Info PSPeurs'!D29)</f>
        <v/>
      </c>
      <c r="F27" s="108" t="str">
        <f>IF(C27="","",UPPER('Info PSPeurs'!E29))</f>
        <v/>
      </c>
      <c r="G27" s="110" t="str">
        <f>IF(C27="","",'Info PSPeurs'!H29)</f>
        <v/>
      </c>
      <c r="H27" s="110" t="str">
        <f t="shared" si="0"/>
        <v/>
      </c>
      <c r="I27" s="111" t="str">
        <f>IF(G27="","",IF(G27&lt;18,Description!$B$30,IF(G27&gt;Description!$E$31,Description!$B$35,Description!$B$31)))</f>
        <v/>
      </c>
      <c r="J27" s="31"/>
      <c r="K27" s="32"/>
      <c r="L27" s="29"/>
      <c r="M27" s="35"/>
      <c r="N27" s="31"/>
      <c r="O27" s="32"/>
      <c r="P27" s="29"/>
      <c r="Q27" s="35"/>
      <c r="R27" s="31"/>
      <c r="S27" s="26"/>
      <c r="T27" s="23"/>
      <c r="U27" s="12"/>
    </row>
    <row r="28" spans="1:21" x14ac:dyDescent="0.25">
      <c r="A28" s="25">
        <v>21</v>
      </c>
      <c r="B28" s="62" t="str">
        <f t="shared" si="1"/>
        <v/>
      </c>
      <c r="C28" s="108" t="str">
        <f>IF('Info PSPeurs'!B30="","",UPPER('Info PSPeurs'!B30))</f>
        <v/>
      </c>
      <c r="D28" s="108" t="str">
        <f>IF(C28="","",PROPER('Info PSPeurs'!C30))</f>
        <v/>
      </c>
      <c r="E28" s="110" t="str">
        <f>IF(C28="","",'Info PSPeurs'!D30)</f>
        <v/>
      </c>
      <c r="F28" s="108" t="str">
        <f>IF(C28="","",UPPER('Info PSPeurs'!E30))</f>
        <v/>
      </c>
      <c r="G28" s="110" t="str">
        <f>IF(C28="","",'Info PSPeurs'!H30)</f>
        <v/>
      </c>
      <c r="H28" s="110" t="str">
        <f t="shared" si="0"/>
        <v/>
      </c>
      <c r="I28" s="111" t="str">
        <f>IF(G28="","",IF(G28&lt;18,Description!$B$30,IF(G28&gt;Description!$E$31,Description!$B$35,Description!$B$31)))</f>
        <v/>
      </c>
      <c r="J28" s="31"/>
      <c r="K28" s="32"/>
      <c r="L28" s="29"/>
      <c r="M28" s="35"/>
      <c r="N28" s="31"/>
      <c r="O28" s="32"/>
      <c r="P28" s="29"/>
      <c r="Q28" s="35"/>
      <c r="R28" s="31"/>
      <c r="S28" s="26"/>
      <c r="T28" s="23"/>
      <c r="U28" s="12"/>
    </row>
    <row r="29" spans="1:21" x14ac:dyDescent="0.25">
      <c r="A29" s="25">
        <v>22</v>
      </c>
      <c r="B29" s="62" t="str">
        <f t="shared" si="1"/>
        <v/>
      </c>
      <c r="C29" s="108" t="str">
        <f>IF('Info PSPeurs'!B31="","",UPPER('Info PSPeurs'!B31))</f>
        <v/>
      </c>
      <c r="D29" s="108" t="str">
        <f>IF(C29="","",PROPER('Info PSPeurs'!C31))</f>
        <v/>
      </c>
      <c r="E29" s="110" t="str">
        <f>IF(C29="","",'Info PSPeurs'!D31)</f>
        <v/>
      </c>
      <c r="F29" s="108" t="str">
        <f>IF(C29="","",UPPER('Info PSPeurs'!E31))</f>
        <v/>
      </c>
      <c r="G29" s="110" t="str">
        <f>IF(C29="","",'Info PSPeurs'!H31)</f>
        <v/>
      </c>
      <c r="H29" s="110" t="str">
        <f t="shared" si="0"/>
        <v/>
      </c>
      <c r="I29" s="111" t="str">
        <f>IF(G29="","",IF(G29&lt;18,Description!$B$30,IF(G29&gt;Description!$E$31,Description!$B$35,Description!$B$31)))</f>
        <v/>
      </c>
      <c r="J29" s="31"/>
      <c r="K29" s="32"/>
      <c r="L29" s="29"/>
      <c r="M29" s="35"/>
      <c r="N29" s="31"/>
      <c r="O29" s="32"/>
      <c r="P29" s="29"/>
      <c r="Q29" s="35"/>
      <c r="R29" s="31"/>
      <c r="S29" s="26"/>
      <c r="T29" s="23"/>
      <c r="U29" s="12"/>
    </row>
    <row r="30" spans="1:21" x14ac:dyDescent="0.25">
      <c r="A30" s="25">
        <v>23</v>
      </c>
      <c r="B30" s="62" t="str">
        <f t="shared" si="1"/>
        <v/>
      </c>
      <c r="C30" s="108" t="str">
        <f>IF('Info PSPeurs'!B32="","",UPPER('Info PSPeurs'!B32))</f>
        <v/>
      </c>
      <c r="D30" s="108" t="str">
        <f>IF(C30="","",PROPER('Info PSPeurs'!C32))</f>
        <v/>
      </c>
      <c r="E30" s="110" t="str">
        <f>IF(C30="","",'Info PSPeurs'!D32)</f>
        <v/>
      </c>
      <c r="F30" s="108" t="str">
        <f>IF(C30="","",UPPER('Info PSPeurs'!E32))</f>
        <v/>
      </c>
      <c r="G30" s="110" t="str">
        <f>IF(C30="","",'Info PSPeurs'!H32)</f>
        <v/>
      </c>
      <c r="H30" s="110" t="str">
        <f t="shared" si="0"/>
        <v/>
      </c>
      <c r="I30" s="111" t="str">
        <f>IF(G30="","",IF(G30&lt;18,Description!$B$30,IF(G30&gt;Description!$E$31,Description!$B$35,Description!$B$31)))</f>
        <v/>
      </c>
      <c r="J30" s="31"/>
      <c r="K30" s="32"/>
      <c r="L30" s="29"/>
      <c r="M30" s="35"/>
      <c r="N30" s="31"/>
      <c r="O30" s="32"/>
      <c r="P30" s="29"/>
      <c r="Q30" s="35"/>
      <c r="R30" s="31"/>
      <c r="S30" s="26"/>
      <c r="T30" s="23"/>
      <c r="U30" s="12"/>
    </row>
    <row r="31" spans="1:21" x14ac:dyDescent="0.25">
      <c r="A31" s="25">
        <v>24</v>
      </c>
      <c r="B31" s="62" t="str">
        <f t="shared" si="1"/>
        <v/>
      </c>
      <c r="C31" s="108" t="str">
        <f>IF('Info PSPeurs'!B33="","",UPPER('Info PSPeurs'!B33))</f>
        <v/>
      </c>
      <c r="D31" s="108" t="str">
        <f>IF(C31="","",PROPER('Info PSPeurs'!C33))</f>
        <v/>
      </c>
      <c r="E31" s="110" t="str">
        <f>IF(C31="","",'Info PSPeurs'!D33)</f>
        <v/>
      </c>
      <c r="F31" s="108" t="str">
        <f>IF(C31="","",UPPER('Info PSPeurs'!E33))</f>
        <v/>
      </c>
      <c r="G31" s="110" t="str">
        <f>IF(C31="","",'Info PSPeurs'!H33)</f>
        <v/>
      </c>
      <c r="H31" s="110" t="str">
        <f t="shared" si="0"/>
        <v/>
      </c>
      <c r="I31" s="111" t="str">
        <f>IF(G31="","",IF(G31&lt;18,Description!$B$30,IF(G31&gt;Description!$E$31,Description!$B$35,Description!$B$31)))</f>
        <v/>
      </c>
      <c r="J31" s="31"/>
      <c r="K31" s="32"/>
      <c r="L31" s="29"/>
      <c r="M31" s="35"/>
      <c r="N31" s="31"/>
      <c r="O31" s="32"/>
      <c r="P31" s="29"/>
      <c r="Q31" s="35"/>
      <c r="R31" s="31"/>
      <c r="S31" s="26"/>
      <c r="T31" s="23"/>
      <c r="U31" s="12"/>
    </row>
    <row r="32" spans="1:21" x14ac:dyDescent="0.25">
      <c r="A32" s="25">
        <v>25</v>
      </c>
      <c r="B32" s="62" t="str">
        <f t="shared" si="1"/>
        <v/>
      </c>
      <c r="C32" s="108" t="str">
        <f>IF('Info PSPeurs'!B34="","",UPPER('Info PSPeurs'!B34))</f>
        <v/>
      </c>
      <c r="D32" s="108" t="str">
        <f>IF(C32="","",PROPER('Info PSPeurs'!C34))</f>
        <v/>
      </c>
      <c r="E32" s="110" t="str">
        <f>IF(C32="","",'Info PSPeurs'!D34)</f>
        <v/>
      </c>
      <c r="F32" s="108" t="str">
        <f>IF(C32="","",UPPER('Info PSPeurs'!E34))</f>
        <v/>
      </c>
      <c r="G32" s="110" t="str">
        <f>IF(C32="","",'Info PSPeurs'!H34)</f>
        <v/>
      </c>
      <c r="H32" s="110" t="str">
        <f t="shared" si="0"/>
        <v/>
      </c>
      <c r="I32" s="111" t="str">
        <f>IF(G32="","",IF(G32&lt;18,Description!$B$30,IF(G32&gt;Description!$E$31,Description!$B$35,Description!$B$31)))</f>
        <v/>
      </c>
      <c r="J32" s="31"/>
      <c r="K32" s="32"/>
      <c r="L32" s="29"/>
      <c r="M32" s="35"/>
      <c r="N32" s="31"/>
      <c r="O32" s="32"/>
      <c r="P32" s="29"/>
      <c r="Q32" s="35"/>
      <c r="R32" s="31"/>
      <c r="S32" s="26"/>
      <c r="T32" s="23"/>
      <c r="U32" s="12"/>
    </row>
    <row r="33" spans="1:21" x14ac:dyDescent="0.25">
      <c r="A33" s="25">
        <v>26</v>
      </c>
      <c r="B33" s="62" t="str">
        <f t="shared" si="1"/>
        <v/>
      </c>
      <c r="C33" s="108" t="str">
        <f>IF('Info PSPeurs'!B35="","",UPPER('Info PSPeurs'!B35))</f>
        <v/>
      </c>
      <c r="D33" s="108" t="str">
        <f>IF(C33="","",PROPER('Info PSPeurs'!C35))</f>
        <v/>
      </c>
      <c r="E33" s="110" t="str">
        <f>IF(C33="","",'Info PSPeurs'!D35)</f>
        <v/>
      </c>
      <c r="F33" s="108" t="str">
        <f>IF(C33="","",UPPER('Info PSPeurs'!E35))</f>
        <v/>
      </c>
      <c r="G33" s="110" t="str">
        <f>IF(C33="","",'Info PSPeurs'!H35)</f>
        <v/>
      </c>
      <c r="H33" s="110" t="str">
        <f t="shared" si="0"/>
        <v/>
      </c>
      <c r="I33" s="111" t="str">
        <f>IF(G33="","",IF(G33&lt;18,Description!$B$30,IF(G33&gt;Description!$E$31,Description!$B$35,Description!$B$31)))</f>
        <v/>
      </c>
      <c r="J33" s="31"/>
      <c r="K33" s="32"/>
      <c r="L33" s="29"/>
      <c r="M33" s="35"/>
      <c r="N33" s="31"/>
      <c r="O33" s="32"/>
      <c r="P33" s="29"/>
      <c r="Q33" s="35"/>
      <c r="R33" s="31"/>
      <c r="S33" s="26"/>
      <c r="T33" s="23"/>
      <c r="U33" s="12"/>
    </row>
    <row r="34" spans="1:21" x14ac:dyDescent="0.25">
      <c r="A34" s="25">
        <v>27</v>
      </c>
      <c r="B34" s="62" t="str">
        <f t="shared" si="1"/>
        <v/>
      </c>
      <c r="C34" s="108" t="str">
        <f>IF('Info PSPeurs'!B36="","",UPPER('Info PSPeurs'!B36))</f>
        <v/>
      </c>
      <c r="D34" s="108" t="str">
        <f>IF(C34="","",PROPER('Info PSPeurs'!C36))</f>
        <v/>
      </c>
      <c r="E34" s="110" t="str">
        <f>IF(C34="","",'Info PSPeurs'!D36)</f>
        <v/>
      </c>
      <c r="F34" s="108" t="str">
        <f>IF(C34="","",UPPER('Info PSPeurs'!E36))</f>
        <v/>
      </c>
      <c r="G34" s="110" t="str">
        <f>IF(C34="","",'Info PSPeurs'!H36)</f>
        <v/>
      </c>
      <c r="H34" s="110" t="str">
        <f t="shared" si="0"/>
        <v/>
      </c>
      <c r="I34" s="111" t="str">
        <f>IF(G34="","",IF(G34&lt;18,Description!$B$30,IF(G34&gt;Description!$E$31,Description!$B$35,Description!$B$31)))</f>
        <v/>
      </c>
      <c r="J34" s="31"/>
      <c r="K34" s="32"/>
      <c r="L34" s="29"/>
      <c r="M34" s="35"/>
      <c r="N34" s="31"/>
      <c r="O34" s="32"/>
      <c r="P34" s="29"/>
      <c r="Q34" s="35"/>
      <c r="R34" s="31"/>
      <c r="S34" s="26"/>
      <c r="T34" s="23"/>
      <c r="U34" s="12"/>
    </row>
    <row r="35" spans="1:21" x14ac:dyDescent="0.25">
      <c r="A35" s="25">
        <v>28</v>
      </c>
      <c r="B35" s="62" t="str">
        <f t="shared" si="1"/>
        <v/>
      </c>
      <c r="C35" s="108" t="str">
        <f>IF('Info PSPeurs'!B37="","",UPPER('Info PSPeurs'!B37))</f>
        <v/>
      </c>
      <c r="D35" s="108" t="str">
        <f>IF(C35="","",PROPER('Info PSPeurs'!C37))</f>
        <v/>
      </c>
      <c r="E35" s="110" t="str">
        <f>IF(C35="","",'Info PSPeurs'!D37)</f>
        <v/>
      </c>
      <c r="F35" s="108" t="str">
        <f>IF(C35="","",UPPER('Info PSPeurs'!E37))</f>
        <v/>
      </c>
      <c r="G35" s="110" t="str">
        <f>IF(C35="","",'Info PSPeurs'!H37)</f>
        <v/>
      </c>
      <c r="H35" s="110" t="str">
        <f t="shared" si="0"/>
        <v/>
      </c>
      <c r="I35" s="111" t="str">
        <f>IF(G35="","",IF(G35&lt;18,Description!$B$30,IF(G35&gt;Description!$E$31,Description!$B$35,Description!$B$31)))</f>
        <v/>
      </c>
      <c r="J35" s="31"/>
      <c r="K35" s="32"/>
      <c r="L35" s="29"/>
      <c r="M35" s="35"/>
      <c r="N35" s="31"/>
      <c r="O35" s="32"/>
      <c r="P35" s="29"/>
      <c r="Q35" s="35"/>
      <c r="R35" s="31"/>
      <c r="S35" s="26"/>
      <c r="T35" s="23"/>
      <c r="U35" s="12"/>
    </row>
    <row r="36" spans="1:21" x14ac:dyDescent="0.25">
      <c r="A36" s="25">
        <v>29</v>
      </c>
      <c r="B36" s="62" t="str">
        <f t="shared" si="1"/>
        <v/>
      </c>
      <c r="C36" s="108" t="str">
        <f>IF('Info PSPeurs'!B38="","",UPPER('Info PSPeurs'!B38))</f>
        <v/>
      </c>
      <c r="D36" s="108" t="str">
        <f>IF(C36="","",PROPER('Info PSPeurs'!C38))</f>
        <v/>
      </c>
      <c r="E36" s="110" t="str">
        <f>IF(C36="","",'Info PSPeurs'!D38)</f>
        <v/>
      </c>
      <c r="F36" s="108" t="str">
        <f>IF(C36="","",UPPER('Info PSPeurs'!E38))</f>
        <v/>
      </c>
      <c r="G36" s="110" t="str">
        <f>IF(C36="","",'Info PSPeurs'!H38)</f>
        <v/>
      </c>
      <c r="H36" s="110" t="str">
        <f t="shared" si="0"/>
        <v/>
      </c>
      <c r="I36" s="111" t="str">
        <f>IF(G36="","",IF(G36&lt;18,Description!$B$30,IF(G36&gt;Description!$E$31,Description!$B$35,Description!$B$31)))</f>
        <v/>
      </c>
      <c r="J36" s="31"/>
      <c r="K36" s="32"/>
      <c r="L36" s="29"/>
      <c r="M36" s="35"/>
      <c r="N36" s="31"/>
      <c r="O36" s="32"/>
      <c r="P36" s="29"/>
      <c r="Q36" s="35"/>
      <c r="R36" s="31"/>
      <c r="S36" s="26"/>
      <c r="T36" s="23"/>
      <c r="U36" s="12"/>
    </row>
    <row r="37" spans="1:21" x14ac:dyDescent="0.25">
      <c r="A37" s="25">
        <v>30</v>
      </c>
      <c r="B37" s="62" t="str">
        <f t="shared" si="1"/>
        <v/>
      </c>
      <c r="C37" s="108" t="str">
        <f>IF('Info PSPeurs'!B39="","",UPPER('Info PSPeurs'!B39))</f>
        <v/>
      </c>
      <c r="D37" s="108" t="str">
        <f>IF(C37="","",PROPER('Info PSPeurs'!C39))</f>
        <v/>
      </c>
      <c r="E37" s="110" t="str">
        <f>IF(C37="","",'Info PSPeurs'!D39)</f>
        <v/>
      </c>
      <c r="F37" s="108" t="str">
        <f>IF(C37="","",UPPER('Info PSPeurs'!E39))</f>
        <v/>
      </c>
      <c r="G37" s="110" t="str">
        <f>IF(C37="","",'Info PSPeurs'!H39)</f>
        <v/>
      </c>
      <c r="H37" s="110" t="str">
        <f t="shared" si="0"/>
        <v/>
      </c>
      <c r="I37" s="111" t="str">
        <f>IF(G37="","",IF(G37&lt;18,Description!$B$30,IF(G37&gt;Description!$E$31,Description!$B$35,Description!$B$31)))</f>
        <v/>
      </c>
      <c r="J37" s="31"/>
      <c r="K37" s="32"/>
      <c r="L37" s="29"/>
      <c r="M37" s="35"/>
      <c r="N37" s="31"/>
      <c r="O37" s="32"/>
      <c r="P37" s="29"/>
      <c r="Q37" s="35"/>
      <c r="R37" s="31"/>
      <c r="S37" s="26"/>
      <c r="T37" s="23"/>
      <c r="U37" s="12"/>
    </row>
    <row r="38" spans="1:21" x14ac:dyDescent="0.25">
      <c r="A38" s="25">
        <v>31</v>
      </c>
      <c r="B38" s="62" t="str">
        <f t="shared" si="1"/>
        <v/>
      </c>
      <c r="C38" s="108" t="str">
        <f>IF('Info PSPeurs'!B40="","",UPPER('Info PSPeurs'!B40))</f>
        <v/>
      </c>
      <c r="D38" s="108" t="str">
        <f>IF(C38="","",PROPER('Info PSPeurs'!C40))</f>
        <v/>
      </c>
      <c r="E38" s="110" t="str">
        <f>IF(C38="","",'Info PSPeurs'!D40)</f>
        <v/>
      </c>
      <c r="F38" s="108" t="str">
        <f>IF(C38="","",UPPER('Info PSPeurs'!E40))</f>
        <v/>
      </c>
      <c r="G38" s="110" t="str">
        <f>IF(C38="","",'Info PSPeurs'!H40)</f>
        <v/>
      </c>
      <c r="H38" s="110" t="str">
        <f t="shared" si="0"/>
        <v/>
      </c>
      <c r="I38" s="111" t="str">
        <f>IF(G38="","",IF(G38&lt;18,Description!$B$30,IF(G38&gt;Description!$E$31,Description!$B$35,Description!$B$31)))</f>
        <v/>
      </c>
      <c r="J38" s="31"/>
      <c r="K38" s="32"/>
      <c r="L38" s="29"/>
      <c r="M38" s="35"/>
      <c r="N38" s="31"/>
      <c r="O38" s="32"/>
      <c r="P38" s="29"/>
      <c r="Q38" s="35"/>
      <c r="R38" s="31"/>
      <c r="S38" s="26"/>
      <c r="T38" s="23"/>
      <c r="U38" s="12"/>
    </row>
    <row r="39" spans="1:21" x14ac:dyDescent="0.25">
      <c r="A39" s="25">
        <v>32</v>
      </c>
      <c r="B39" s="62" t="str">
        <f t="shared" si="1"/>
        <v/>
      </c>
      <c r="C39" s="108" t="str">
        <f>IF('Info PSPeurs'!B41="","",UPPER('Info PSPeurs'!B41))</f>
        <v/>
      </c>
      <c r="D39" s="108" t="str">
        <f>IF(C39="","",PROPER('Info PSPeurs'!C41))</f>
        <v/>
      </c>
      <c r="E39" s="110" t="str">
        <f>IF(C39="","",'Info PSPeurs'!D41)</f>
        <v/>
      </c>
      <c r="F39" s="108" t="str">
        <f>IF(C39="","",UPPER('Info PSPeurs'!E41))</f>
        <v/>
      </c>
      <c r="G39" s="110" t="str">
        <f>IF(C39="","",'Info PSPeurs'!H41)</f>
        <v/>
      </c>
      <c r="H39" s="110" t="str">
        <f t="shared" si="0"/>
        <v/>
      </c>
      <c r="I39" s="111" t="str">
        <f>IF(G39="","",IF(G39&lt;18,Description!$B$30,IF(G39&gt;Description!$E$31,Description!$B$35,Description!$B$31)))</f>
        <v/>
      </c>
      <c r="J39" s="31"/>
      <c r="K39" s="32"/>
      <c r="L39" s="29"/>
      <c r="M39" s="35"/>
      <c r="N39" s="31"/>
      <c r="O39" s="32"/>
      <c r="P39" s="29"/>
      <c r="Q39" s="35"/>
      <c r="R39" s="31"/>
      <c r="S39" s="26"/>
      <c r="T39" s="23"/>
      <c r="U39" s="12"/>
    </row>
    <row r="40" spans="1:21" x14ac:dyDescent="0.25">
      <c r="A40" s="25">
        <v>33</v>
      </c>
      <c r="B40" s="62" t="str">
        <f t="shared" si="1"/>
        <v/>
      </c>
      <c r="C40" s="108" t="str">
        <f>IF('Info PSPeurs'!B42="","",UPPER('Info PSPeurs'!B42))</f>
        <v/>
      </c>
      <c r="D40" s="108" t="str">
        <f>IF(C40="","",PROPER('Info PSPeurs'!C42))</f>
        <v/>
      </c>
      <c r="E40" s="110" t="str">
        <f>IF(C40="","",'Info PSPeurs'!D42)</f>
        <v/>
      </c>
      <c r="F40" s="108" t="str">
        <f>IF(C40="","",UPPER('Info PSPeurs'!E42))</f>
        <v/>
      </c>
      <c r="G40" s="110" t="str">
        <f>IF(C40="","",'Info PSPeurs'!H42)</f>
        <v/>
      </c>
      <c r="H40" s="110" t="str">
        <f t="shared" ref="H40:H47" si="2">IF(G40="","",VLOOKUP(G40,CatAge,2,FALSE))</f>
        <v/>
      </c>
      <c r="I40" s="111" t="str">
        <f>IF(G40="","",IF(G40&lt;18,Description!$B$30,IF(G40&gt;Description!$E$31,Description!$B$35,Description!$B$31)))</f>
        <v/>
      </c>
      <c r="J40" s="31"/>
      <c r="K40" s="32"/>
      <c r="L40" s="29"/>
      <c r="M40" s="35"/>
      <c r="N40" s="31"/>
      <c r="O40" s="32"/>
      <c r="P40" s="29"/>
      <c r="Q40" s="35"/>
      <c r="R40" s="31"/>
      <c r="S40" s="26"/>
      <c r="T40" s="23"/>
      <c r="U40" s="12"/>
    </row>
    <row r="41" spans="1:21" x14ac:dyDescent="0.25">
      <c r="A41" s="25">
        <v>34</v>
      </c>
      <c r="B41" s="62" t="str">
        <f t="shared" si="1"/>
        <v/>
      </c>
      <c r="C41" s="108" t="str">
        <f>IF('Info PSPeurs'!B43="","",UPPER('Info PSPeurs'!B43))</f>
        <v/>
      </c>
      <c r="D41" s="108" t="str">
        <f>IF(C41="","",PROPER('Info PSPeurs'!C43))</f>
        <v/>
      </c>
      <c r="E41" s="110" t="str">
        <f>IF(C41="","",'Info PSPeurs'!D43)</f>
        <v/>
      </c>
      <c r="F41" s="108" t="str">
        <f>IF(C41="","",UPPER('Info PSPeurs'!E43))</f>
        <v/>
      </c>
      <c r="G41" s="110" t="str">
        <f>IF(C41="","",'Info PSPeurs'!H43)</f>
        <v/>
      </c>
      <c r="H41" s="110" t="str">
        <f t="shared" si="2"/>
        <v/>
      </c>
      <c r="I41" s="111" t="str">
        <f>IF(G41="","",IF(G41&lt;18,Description!$B$30,IF(G41&gt;Description!$E$31,Description!$B$35,Description!$B$31)))</f>
        <v/>
      </c>
      <c r="J41" s="31"/>
      <c r="K41" s="32"/>
      <c r="L41" s="29"/>
      <c r="M41" s="35"/>
      <c r="N41" s="31"/>
      <c r="O41" s="32"/>
      <c r="P41" s="29"/>
      <c r="Q41" s="35"/>
      <c r="R41" s="31"/>
      <c r="S41" s="26"/>
      <c r="T41" s="23"/>
      <c r="U41" s="12"/>
    </row>
    <row r="42" spans="1:21" x14ac:dyDescent="0.25">
      <c r="A42" s="25">
        <v>35</v>
      </c>
      <c r="B42" s="62" t="str">
        <f t="shared" si="1"/>
        <v/>
      </c>
      <c r="C42" s="108" t="str">
        <f>IF('Info PSPeurs'!B44="","",UPPER('Info PSPeurs'!B44))</f>
        <v/>
      </c>
      <c r="D42" s="108" t="str">
        <f>IF(C42="","",PROPER('Info PSPeurs'!C44))</f>
        <v/>
      </c>
      <c r="E42" s="110" t="str">
        <f>IF(C42="","",'Info PSPeurs'!D44)</f>
        <v/>
      </c>
      <c r="F42" s="108" t="str">
        <f>IF(C42="","",UPPER('Info PSPeurs'!E44))</f>
        <v/>
      </c>
      <c r="G42" s="110" t="str">
        <f>IF(C42="","",'Info PSPeurs'!H44)</f>
        <v/>
      </c>
      <c r="H42" s="110" t="str">
        <f t="shared" si="2"/>
        <v/>
      </c>
      <c r="I42" s="111" t="str">
        <f>IF(G42="","",IF(G42&lt;18,Description!$B$30,IF(G42&gt;Description!$E$31,Description!$B$35,Description!$B$31)))</f>
        <v/>
      </c>
      <c r="J42" s="31"/>
      <c r="K42" s="32"/>
      <c r="L42" s="29"/>
      <c r="M42" s="35"/>
      <c r="N42" s="31"/>
      <c r="O42" s="32"/>
      <c r="P42" s="29"/>
      <c r="Q42" s="35"/>
      <c r="R42" s="31"/>
      <c r="S42" s="26"/>
      <c r="T42" s="23"/>
      <c r="U42" s="12"/>
    </row>
    <row r="43" spans="1:21" x14ac:dyDescent="0.25">
      <c r="A43" s="25">
        <v>36</v>
      </c>
      <c r="B43" s="62" t="str">
        <f t="shared" si="1"/>
        <v/>
      </c>
      <c r="C43" s="108" t="str">
        <f>IF('Info PSPeurs'!B45="","",UPPER('Info PSPeurs'!B45))</f>
        <v/>
      </c>
      <c r="D43" s="108" t="str">
        <f>IF(C43="","",PROPER('Info PSPeurs'!C45))</f>
        <v/>
      </c>
      <c r="E43" s="110" t="str">
        <f>IF(C43="","",'Info PSPeurs'!D45)</f>
        <v/>
      </c>
      <c r="F43" s="108" t="str">
        <f>IF(C43="","",UPPER('Info PSPeurs'!E45))</f>
        <v/>
      </c>
      <c r="G43" s="110" t="str">
        <f>IF(C43="","",'Info PSPeurs'!H45)</f>
        <v/>
      </c>
      <c r="H43" s="110" t="str">
        <f t="shared" si="2"/>
        <v/>
      </c>
      <c r="I43" s="111" t="str">
        <f>IF(G43="","",IF(G43&lt;18,Description!$B$30,IF(G43&gt;Description!$E$31,Description!$B$35,Description!$B$31)))</f>
        <v/>
      </c>
      <c r="J43" s="31"/>
      <c r="K43" s="32"/>
      <c r="L43" s="29"/>
      <c r="M43" s="35"/>
      <c r="N43" s="31"/>
      <c r="O43" s="32"/>
      <c r="P43" s="29"/>
      <c r="Q43" s="35"/>
      <c r="R43" s="31"/>
      <c r="S43" s="26"/>
      <c r="T43" s="23"/>
      <c r="U43" s="12"/>
    </row>
    <row r="44" spans="1:21" x14ac:dyDescent="0.25">
      <c r="A44" s="25">
        <v>37</v>
      </c>
      <c r="B44" s="62" t="str">
        <f t="shared" si="1"/>
        <v/>
      </c>
      <c r="C44" s="108" t="str">
        <f>IF('Info PSPeurs'!B46="","",UPPER('Info PSPeurs'!B46))</f>
        <v/>
      </c>
      <c r="D44" s="108" t="str">
        <f>IF(C44="","",PROPER('Info PSPeurs'!C46))</f>
        <v/>
      </c>
      <c r="E44" s="110" t="str">
        <f>IF(C44="","",'Info PSPeurs'!D46)</f>
        <v/>
      </c>
      <c r="F44" s="108" t="str">
        <f>IF(C44="","",UPPER('Info PSPeurs'!E46))</f>
        <v/>
      </c>
      <c r="G44" s="110" t="str">
        <f>IF(C44="","",'Info PSPeurs'!H46)</f>
        <v/>
      </c>
      <c r="H44" s="110" t="str">
        <f t="shared" si="2"/>
        <v/>
      </c>
      <c r="I44" s="111" t="str">
        <f>IF(G44="","",IF(G44&lt;18,Description!$B$30,IF(G44&gt;Description!$E$31,Description!$B$35,Description!$B$31)))</f>
        <v/>
      </c>
      <c r="J44" s="31"/>
      <c r="K44" s="32"/>
      <c r="L44" s="29"/>
      <c r="M44" s="35"/>
      <c r="N44" s="31"/>
      <c r="O44" s="32"/>
      <c r="P44" s="29"/>
      <c r="Q44" s="35"/>
      <c r="R44" s="31"/>
      <c r="S44" s="26"/>
      <c r="T44" s="23"/>
      <c r="U44" s="12"/>
    </row>
    <row r="45" spans="1:21" x14ac:dyDescent="0.25">
      <c r="A45" s="25">
        <v>38</v>
      </c>
      <c r="B45" s="62" t="str">
        <f t="shared" si="1"/>
        <v/>
      </c>
      <c r="C45" s="108" t="str">
        <f>IF('Info PSPeurs'!B47="","",UPPER('Info PSPeurs'!B47))</f>
        <v/>
      </c>
      <c r="D45" s="108" t="str">
        <f>IF(C45="","",PROPER('Info PSPeurs'!C47))</f>
        <v/>
      </c>
      <c r="E45" s="110" t="str">
        <f>IF(C45="","",'Info PSPeurs'!D47)</f>
        <v/>
      </c>
      <c r="F45" s="108" t="str">
        <f>IF(C45="","",UPPER('Info PSPeurs'!E47))</f>
        <v/>
      </c>
      <c r="G45" s="110" t="str">
        <f>IF(C45="","",'Info PSPeurs'!H47)</f>
        <v/>
      </c>
      <c r="H45" s="110" t="str">
        <f t="shared" si="2"/>
        <v/>
      </c>
      <c r="I45" s="111" t="str">
        <f>IF(G45="","",IF(G45&lt;18,Description!$B$30,IF(G45&gt;Description!$E$31,Description!$B$35,Description!$B$31)))</f>
        <v/>
      </c>
      <c r="J45" s="31"/>
      <c r="K45" s="32"/>
      <c r="L45" s="29"/>
      <c r="M45" s="35"/>
      <c r="N45" s="31"/>
      <c r="O45" s="32"/>
      <c r="P45" s="29"/>
      <c r="Q45" s="35"/>
      <c r="R45" s="31"/>
      <c r="S45" s="26"/>
      <c r="T45" s="23"/>
      <c r="U45" s="12"/>
    </row>
    <row r="46" spans="1:21" x14ac:dyDescent="0.25">
      <c r="A46" s="25">
        <v>39</v>
      </c>
      <c r="B46" s="62" t="str">
        <f t="shared" si="1"/>
        <v/>
      </c>
      <c r="C46" s="108" t="str">
        <f>IF('Info PSPeurs'!B48="","",UPPER('Info PSPeurs'!B48))</f>
        <v/>
      </c>
      <c r="D46" s="108" t="str">
        <f>IF(C46="","",PROPER('Info PSPeurs'!C48))</f>
        <v/>
      </c>
      <c r="E46" s="110" t="str">
        <f>IF(C46="","",'Info PSPeurs'!D48)</f>
        <v/>
      </c>
      <c r="F46" s="108" t="str">
        <f>IF(C46="","",UPPER('Info PSPeurs'!E48))</f>
        <v/>
      </c>
      <c r="G46" s="110" t="str">
        <f>IF(C46="","",'Info PSPeurs'!H48)</f>
        <v/>
      </c>
      <c r="H46" s="110" t="str">
        <f t="shared" si="2"/>
        <v/>
      </c>
      <c r="I46" s="111" t="str">
        <f>IF(G46="","",IF(G46&lt;18,Description!$B$30,IF(G46&gt;Description!$E$31,Description!$B$35,Description!$B$31)))</f>
        <v/>
      </c>
      <c r="J46" s="31"/>
      <c r="K46" s="32"/>
      <c r="L46" s="29"/>
      <c r="M46" s="35"/>
      <c r="N46" s="31"/>
      <c r="O46" s="32"/>
      <c r="P46" s="29"/>
      <c r="Q46" s="35"/>
      <c r="R46" s="31"/>
      <c r="S46" s="26"/>
      <c r="T46" s="23"/>
      <c r="U46" s="12"/>
    </row>
    <row r="47" spans="1:21" ht="15.75" thickBot="1" x14ac:dyDescent="0.3">
      <c r="A47" s="27">
        <v>40</v>
      </c>
      <c r="B47" s="65" t="str">
        <f t="shared" si="1"/>
        <v/>
      </c>
      <c r="C47" s="112" t="str">
        <f>IF('Info PSPeurs'!B49="","",UPPER('Info PSPeurs'!B49))</f>
        <v/>
      </c>
      <c r="D47" s="112" t="str">
        <f>IF(C47="","",PROPER('Info PSPeurs'!C49))</f>
        <v/>
      </c>
      <c r="E47" s="112" t="str">
        <f>IF(C47="","",'Info PSPeurs'!D49)</f>
        <v/>
      </c>
      <c r="F47" s="112" t="str">
        <f>IF(C47="","",UPPER('Info PSPeurs'!E49))</f>
        <v/>
      </c>
      <c r="G47" s="112" t="str">
        <f>IF(C47="","",'Info PSPeurs'!H49)</f>
        <v/>
      </c>
      <c r="H47" s="112" t="str">
        <f t="shared" si="2"/>
        <v/>
      </c>
      <c r="I47" s="113" t="str">
        <f>IF(G47="","",IF(G47&lt;18,Description!$B$30,IF(G47&gt;Description!$E$31,Description!$B$35,Description!$B$31)))</f>
        <v/>
      </c>
      <c r="J47" s="33"/>
      <c r="K47" s="34"/>
      <c r="L47" s="30"/>
      <c r="M47" s="36"/>
      <c r="N47" s="33"/>
      <c r="O47" s="34"/>
      <c r="P47" s="30"/>
      <c r="Q47" s="36"/>
      <c r="R47" s="33"/>
      <c r="S47" s="28"/>
      <c r="T47" s="24"/>
      <c r="U47" s="13"/>
    </row>
    <row r="48" spans="1:21" ht="15.75" thickTop="1" x14ac:dyDescent="0.25"/>
  </sheetData>
  <sheetProtection password="BBD0" sheet="1" objects="1" scenarios="1" selectLockedCells="1"/>
  <mergeCells count="4">
    <mergeCell ref="J4:L4"/>
    <mergeCell ref="O2:P2"/>
    <mergeCell ref="D1:M2"/>
    <mergeCell ref="P4:S4"/>
  </mergeCells>
  <conditionalFormatting sqref="J8:U47">
    <cfRule type="cellIs" dxfId="7" priority="1" operator="equal">
      <formula>"x"</formula>
    </cfRule>
    <cfRule type="expression" dxfId="6" priority="2">
      <formula>AND($C8="",$D8="")</formula>
    </cfRule>
  </conditionalFormatting>
  <conditionalFormatting sqref="L8:M47">
    <cfRule type="expression" dxfId="5" priority="11">
      <formula>$L8=""</formula>
    </cfRule>
  </conditionalFormatting>
  <conditionalFormatting sqref="J8:K47">
    <cfRule type="expression" dxfId="4" priority="10">
      <formula>$J8=""</formula>
    </cfRule>
  </conditionalFormatting>
  <conditionalFormatting sqref="N8:O47">
    <cfRule type="expression" dxfId="3" priority="9">
      <formula>$N8=""</formula>
    </cfRule>
  </conditionalFormatting>
  <conditionalFormatting sqref="P8:Q47">
    <cfRule type="expression" dxfId="2" priority="8">
      <formula>$P8=""</formula>
    </cfRule>
  </conditionalFormatting>
  <conditionalFormatting sqref="R8:S47">
    <cfRule type="expression" dxfId="1" priority="4">
      <formula>$R8=""</formula>
    </cfRule>
  </conditionalFormatting>
  <conditionalFormatting sqref="T8:U47">
    <cfRule type="expression" dxfId="0" priority="3">
      <formula>$T8=""</formula>
    </cfRule>
  </conditionalFormatting>
  <dataValidations disablePrompts="1" count="1">
    <dataValidation type="list" allowBlank="1" showInputMessage="1" showErrorMessage="1" sqref="E6:E7">
      <formula1>"H,F"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8</vt:i4>
      </vt:variant>
    </vt:vector>
  </HeadingPairs>
  <TitlesOfParts>
    <vt:vector size="12" baseType="lpstr">
      <vt:lpstr>Description</vt:lpstr>
      <vt:lpstr>Infos Spécifiques</vt:lpstr>
      <vt:lpstr>Info PSPeurs</vt:lpstr>
      <vt:lpstr>Inscrip Epreuves</vt:lpstr>
      <vt:lpstr>CatAge</vt:lpstr>
      <vt:lpstr>Catégories</vt:lpstr>
      <vt:lpstr>PSPeurs</vt:lpstr>
      <vt:lpstr>Titre1</vt:lpstr>
      <vt:lpstr>Titre2</vt:lpstr>
      <vt:lpstr>Description!Zone_d_impression</vt:lpstr>
      <vt:lpstr>'Info PSPeurs'!Zone_d_impression</vt:lpstr>
      <vt:lpstr>'Infos Spécifiques'!Zone_d_impression</vt:lpstr>
    </vt:vector>
  </TitlesOfParts>
  <Company>VEOLIA WATER STI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GILOUPPE, Sylvain</dc:creator>
  <cp:lastModifiedBy>GILOUPPE, Sylvain</cp:lastModifiedBy>
  <cp:lastPrinted>2021-10-23T12:59:24Z</cp:lastPrinted>
  <dcterms:created xsi:type="dcterms:W3CDTF">2020-02-14T09:08:31Z</dcterms:created>
  <dcterms:modified xsi:type="dcterms:W3CDTF">2021-10-23T13:04:11Z</dcterms:modified>
</cp:coreProperties>
</file>